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 tabRatio="746" firstSheet="1" activeTab="1"/>
  </bookViews>
  <sheets>
    <sheet name="封面" sheetId="580" r:id="rId1"/>
    <sheet name="总概算" sheetId="325" r:id="rId2"/>
    <sheet name="工程量清单" sheetId="591" state="hidden" r:id="rId3"/>
    <sheet name="建筑工程 " sheetId="288" r:id="rId4"/>
    <sheet name="临时工程" sheetId="575" r:id="rId5"/>
  </sheets>
  <definedNames>
    <definedName name="Database">#REF!</definedName>
    <definedName name="_xlnm.Print_Area" localSheetId="0">封面!$A$1:$I$41</definedName>
    <definedName name="_xlnm.Print_Area" localSheetId="3">'建筑工程 '!$A$1:$F$79</definedName>
    <definedName name="_xlnm.Print_Area" localSheetId="4">临时工程!$A$1:$F$18</definedName>
    <definedName name="_xlnm.Print_Area" localSheetId="1">总概算!$A$1:$D$18</definedName>
    <definedName name="_xlnm.Print_Titles" localSheetId="3">'建筑工程 '!$1:$3</definedName>
    <definedName name="_xlnm.Print_Titles" localSheetId="1">总概算!$1:$4</definedName>
  </definedNames>
  <calcPr calcId="144525"/>
</workbook>
</file>

<file path=xl/sharedStrings.xml><?xml version="1.0" encoding="utf-8"?>
<sst xmlns="http://schemas.openxmlformats.org/spreadsheetml/2006/main" count="607" uniqueCount="331">
  <si>
    <t>岳西县岩湾水电站绿色小水电创建工程</t>
  </si>
  <si>
    <t>设计概算</t>
  </si>
  <si>
    <t>浙江中洲水利水电规划设计有限公司</t>
  </si>
  <si>
    <t>二〇二四年三月</t>
  </si>
  <si>
    <t>工程量清单汇总表</t>
  </si>
  <si>
    <t>工程名称：岩湾水电站绿色小水电建设工程</t>
  </si>
  <si>
    <t xml:space="preserve">    单位：万元</t>
  </si>
  <si>
    <t>序号</t>
  </si>
  <si>
    <t>工程或费用名称</t>
  </si>
  <si>
    <t>金额</t>
  </si>
  <si>
    <t>备注</t>
  </si>
  <si>
    <t>第一部分  建筑工程</t>
  </si>
  <si>
    <t>单价承包</t>
  </si>
  <si>
    <t>一</t>
  </si>
  <si>
    <t>河流生态修复</t>
  </si>
  <si>
    <t>二</t>
  </si>
  <si>
    <t>拦河坝改造</t>
  </si>
  <si>
    <t>三</t>
  </si>
  <si>
    <t>厂区改造工程</t>
  </si>
  <si>
    <t>四</t>
  </si>
  <si>
    <t>管理房改造</t>
  </si>
  <si>
    <t>五</t>
  </si>
  <si>
    <t>厂房改造</t>
  </si>
  <si>
    <t>六</t>
  </si>
  <si>
    <t>机电设备维护保养</t>
  </si>
  <si>
    <t>第二部分  临时工程</t>
  </si>
  <si>
    <t>总价承包</t>
  </si>
  <si>
    <t>施工导流工程</t>
  </si>
  <si>
    <t>施工交通工程</t>
  </si>
  <si>
    <t>临时房屋建筑工程</t>
  </si>
  <si>
    <t>施工用电</t>
  </si>
  <si>
    <t>施工脚手排架工程</t>
  </si>
  <si>
    <t>其他临时工程</t>
  </si>
  <si>
    <t>合计</t>
  </si>
  <si>
    <t>岩湾水电站绿色创建工程量清单</t>
  </si>
  <si>
    <t>项目名称</t>
  </si>
  <si>
    <t>规格</t>
  </si>
  <si>
    <t>单位</t>
  </si>
  <si>
    <t>数量</t>
  </si>
  <si>
    <t>单价</t>
  </si>
  <si>
    <t>合价</t>
  </si>
  <si>
    <t>新建生态堰坝</t>
  </si>
  <si>
    <t>覆盖层开挖及出渣</t>
  </si>
  <si>
    <r>
      <rPr>
        <sz val="9"/>
        <rFont val="宋体"/>
        <charset val="134"/>
      </rPr>
      <t>m</t>
    </r>
    <r>
      <rPr>
        <vertAlign val="superscript"/>
        <sz val="9"/>
        <rFont val="宋体"/>
        <charset val="134"/>
      </rPr>
      <t>3</t>
    </r>
  </si>
  <si>
    <t>弱风化石基础开挖</t>
  </si>
  <si>
    <t>C25埋石砼堰体（长45m）</t>
  </si>
  <si>
    <t>C25砼防渗墙(长35m)</t>
  </si>
  <si>
    <t>m³</t>
  </si>
  <si>
    <t>坝顶M30水泥砂浆镶嵌鹅卵石（φ80）</t>
  </si>
  <si>
    <r>
      <rPr>
        <sz val="9"/>
        <rFont val="宋体"/>
        <charset val="134"/>
      </rPr>
      <t>m</t>
    </r>
    <r>
      <rPr>
        <vertAlign val="superscript"/>
        <sz val="9"/>
        <rFont val="宋体"/>
        <charset val="134"/>
      </rPr>
      <t>2</t>
    </r>
  </si>
  <si>
    <t>钢筋制安（锚筋）</t>
  </si>
  <si>
    <t>t</t>
  </si>
  <si>
    <t>模板</t>
  </si>
  <si>
    <t>DN500放钢管（长约4m，壁厚8mm,配12mm厚法兰闷头）</t>
  </si>
  <si>
    <t>根</t>
  </si>
  <si>
    <t>测流堰槽Q235钢板(壁厚8mm)</t>
  </si>
  <si>
    <t>生态流量监测设施升级改造</t>
  </si>
  <si>
    <t>项</t>
  </si>
  <si>
    <t>DN150镀锌钢管立杆及DN100镀锌钢管支杆（DN150立杆长3m，支杆长1m，包括基础、钢板、螺母等）</t>
  </si>
  <si>
    <t>套</t>
  </si>
  <si>
    <t>1</t>
  </si>
  <si>
    <t>摄像头（分辨率不低于1920x1080像素。视频帧率不小于12帧/秒，码率不低于1Mbps ）</t>
  </si>
  <si>
    <t>只</t>
  </si>
  <si>
    <t>水位传感器（精度±0.1%量程：0m-15m）</t>
  </si>
  <si>
    <t>控制箱（400*300*150mm）</t>
  </si>
  <si>
    <t>数据采集处理终端（含采集软件、满足接入省厅监控平台）</t>
  </si>
  <si>
    <t>硬盘录像机（包含2T硬盘）</t>
  </si>
  <si>
    <t>二年质保费用</t>
  </si>
  <si>
    <t>其他辅材</t>
  </si>
  <si>
    <t>库区垃圾清理</t>
  </si>
  <si>
    <t>大坝下游河道清理(堆放至河岸)</t>
  </si>
  <si>
    <t>大坝左坝顶不锈钢栏杆</t>
  </si>
  <si>
    <t>高90cm</t>
  </si>
  <si>
    <t>m</t>
  </si>
  <si>
    <t xml:space="preserve">大坝不锈钢标牌 </t>
  </si>
  <si>
    <t>1.8m×2m</t>
  </si>
  <si>
    <t>块</t>
  </si>
  <si>
    <t xml:space="preserve">大坝水力翻板闸门维修 </t>
  </si>
  <si>
    <t>8m×3.5m</t>
  </si>
  <si>
    <t>金属结构防腐、止水橡皮更换</t>
  </si>
  <si>
    <t>坝面杂草、河面清理及美化</t>
  </si>
  <si>
    <t>上坝道路清理维修</t>
  </si>
  <si>
    <t>上坝道路太阳能路灯</t>
  </si>
  <si>
    <t>80W、高6m</t>
  </si>
  <si>
    <t>盏</t>
  </si>
  <si>
    <t>厂区改造</t>
  </si>
  <si>
    <t>进厂公路改造</t>
  </si>
  <si>
    <t>长约100m</t>
  </si>
  <si>
    <t>路边清理、路面维护</t>
  </si>
  <si>
    <t>km</t>
  </si>
  <si>
    <t>挡土墙基础开挖</t>
  </si>
  <si>
    <t>M10浆砌河卵石挡土墙</t>
  </si>
  <si>
    <t>不勾缝、不漏浆</t>
  </si>
  <si>
    <t>C25砼排水沟</t>
  </si>
  <si>
    <t>太阳能路灯</t>
  </si>
  <si>
    <t>厂区大门改造</t>
  </si>
  <si>
    <t>厂区大门口工棚拆除（3.05×12m）</t>
  </si>
  <si>
    <t>㎡</t>
  </si>
  <si>
    <t>厂区大门及北围墙拆除</t>
  </si>
  <si>
    <t>厂区大门砌筑</t>
  </si>
  <si>
    <t>厂区大门大理石铺贴</t>
  </si>
  <si>
    <t>厂区大门口C30砼地坪</t>
  </si>
  <si>
    <t>厂区电动伸缩大门</t>
  </si>
  <si>
    <t>新建厂区围墙</t>
  </si>
  <si>
    <t>高2.2m</t>
  </si>
  <si>
    <t>含基础、乳胶漆及琉璃瓦</t>
  </si>
  <si>
    <t>厂区围墙乳胶漆</t>
  </si>
  <si>
    <t>高1.9m</t>
  </si>
  <si>
    <t>厂区无砂混凝土地面</t>
  </si>
  <si>
    <t>厂区绿化</t>
  </si>
  <si>
    <t>厂区排水沟</t>
  </si>
  <si>
    <t xml:space="preserve">厂区宣传栏 </t>
  </si>
  <si>
    <t>9m×2.6m</t>
  </si>
  <si>
    <t>厂区停车棚</t>
  </si>
  <si>
    <t>8.1m×？</t>
  </si>
  <si>
    <t>厂区路灯改造</t>
  </si>
  <si>
    <t>80W</t>
  </si>
  <si>
    <t>改太阳能路灯</t>
  </si>
  <si>
    <t>排水涵管</t>
  </si>
  <si>
    <t>新增路沿石</t>
  </si>
  <si>
    <t>600×200×100</t>
  </si>
  <si>
    <t>路沿石拆除安装</t>
  </si>
  <si>
    <t>厂区大门不锈钢字</t>
  </si>
  <si>
    <t>户外垃圾箱（不锈钢镀锌板，四分类一体款，加厚通用版）</t>
  </si>
  <si>
    <t>座</t>
  </si>
  <si>
    <t>管理房外立面维修</t>
  </si>
  <si>
    <t>管理房钢木门更换</t>
  </si>
  <si>
    <t>2.45×0.8m</t>
  </si>
  <si>
    <t>扇</t>
  </si>
  <si>
    <t>盼盼防盗门</t>
  </si>
  <si>
    <t>管理房照明灯具更换</t>
  </si>
  <si>
    <t>管理房屋顶防水</t>
  </si>
  <si>
    <t>管理房檐口维修</t>
  </si>
  <si>
    <t>管理房排水系统维修</t>
  </si>
  <si>
    <t>含屋顶、卫生间、厨房排水及化粪池</t>
  </si>
  <si>
    <t>管理房一楼卫生间改造</t>
  </si>
  <si>
    <t>含卫生间瓷砖及洁具</t>
  </si>
  <si>
    <t>管理房走廊护栏维修</t>
  </si>
  <si>
    <t>米</t>
  </si>
  <si>
    <t>管理房走廊顶棚铝方管吊顶</t>
  </si>
  <si>
    <t>管理房餐厅吊顶</t>
  </si>
  <si>
    <t>集成吊顶</t>
  </si>
  <si>
    <t>管理房窗户纱窗</t>
  </si>
  <si>
    <t>个</t>
  </si>
  <si>
    <t>厂房屋顶电站标牌</t>
  </si>
  <si>
    <t>厂房正立面铝塑板装饰</t>
  </si>
  <si>
    <t>水轮机层地面砖铺贴</t>
  </si>
  <si>
    <t>仓库隔墙砌筑</t>
  </si>
  <si>
    <t>墙厚  cm</t>
  </si>
  <si>
    <t>含乳胶漆</t>
  </si>
  <si>
    <t>仓库防火门</t>
  </si>
  <si>
    <t>副厂房防火门更换</t>
  </si>
  <si>
    <t>97×24.1、14.9×241、98×241、100×239、149×239、148.5×240</t>
  </si>
  <si>
    <t>副厂房矿棉板吊顶</t>
  </si>
  <si>
    <t>轻钢龙骨石膏板</t>
  </si>
  <si>
    <t>主副厂房屋面更换</t>
  </si>
  <si>
    <t>主副厂房排水系统维修</t>
  </si>
  <si>
    <t>控制室墙面吸音板铺装</t>
  </si>
  <si>
    <t>主副厂房乳胶漆</t>
  </si>
  <si>
    <t>厂房卫生间隔墙砌筑（含窗户封堵、地面升高部分）</t>
  </si>
  <si>
    <t>封窗户2.0×1.8+1.5×1.55、卫生间1.5×2.4</t>
  </si>
  <si>
    <t>厂房卫生间瓷砖铺贴</t>
  </si>
  <si>
    <t>厂房卫生间洁具（蹲便器、洗手池）</t>
  </si>
  <si>
    <t>厂房卫生间供排水及化粪池</t>
  </si>
  <si>
    <t>厂房照明改造</t>
  </si>
  <si>
    <t>控制室：26盏  厂房：10盏  蝶阀8盏</t>
  </si>
  <si>
    <t>发电机层地面清洁处理</t>
  </si>
  <si>
    <t>高低压室绝缘垫铺设</t>
  </si>
  <si>
    <t>厚4mm，宽1m</t>
  </si>
  <si>
    <t>厂房侧立面装饰</t>
  </si>
  <si>
    <t>厂房电动提升大门（带小门）</t>
  </si>
  <si>
    <t>长宽</t>
  </si>
  <si>
    <t>樘</t>
  </si>
  <si>
    <t>大门雨棚钢化玻璃更换</t>
  </si>
  <si>
    <t>4.5×2m</t>
  </si>
  <si>
    <t>升压站地面修整</t>
  </si>
  <si>
    <t>应急物资仓库</t>
  </si>
  <si>
    <t>长×宽×高</t>
  </si>
  <si>
    <t>机电设备改造</t>
  </si>
  <si>
    <t>机电设备维修、维护</t>
  </si>
  <si>
    <t>DN150伸缩节更换</t>
  </si>
  <si>
    <t>KXT型</t>
  </si>
  <si>
    <t>DN150闸阀更换</t>
  </si>
  <si>
    <t>Z45X-16Q</t>
  </si>
  <si>
    <t>冷却水管道加固</t>
  </si>
  <si>
    <t>处</t>
  </si>
  <si>
    <t>发电机层盖板刷漆</t>
  </si>
  <si>
    <t>水机层盖板刷漆</t>
  </si>
  <si>
    <t>机电设备刷漆</t>
  </si>
  <si>
    <t>油水气管道刷漆</t>
  </si>
  <si>
    <t>升压站构架、设备刷漆</t>
  </si>
  <si>
    <t>仓库货架</t>
  </si>
  <si>
    <t>200*200*60cm</t>
  </si>
  <si>
    <t>组</t>
  </si>
  <si>
    <t>1.10</t>
  </si>
  <si>
    <t>厂房值班室空调安装</t>
  </si>
  <si>
    <t>KTF-35GW</t>
  </si>
  <si>
    <t>台</t>
  </si>
  <si>
    <t>标识标牌</t>
  </si>
  <si>
    <t>升压站标线、标牌、警示牌等制作安装</t>
  </si>
  <si>
    <t>相关规范</t>
  </si>
  <si>
    <t>不锈钢材质</t>
  </si>
  <si>
    <t>厂房标线、标牌、警示牌、巡视道路图等制作</t>
  </si>
  <si>
    <t>油水气管道标识牌</t>
  </si>
  <si>
    <t>第一部分   建筑工程工程量清单</t>
  </si>
  <si>
    <t>编号</t>
  </si>
  <si>
    <t>单价(元)</t>
  </si>
  <si>
    <t>合计(万元)</t>
  </si>
  <si>
    <t>坝下游河道砂砾石清挖(堆放至河岸)</t>
  </si>
  <si>
    <t>m3</t>
  </si>
  <si>
    <r>
      <rPr>
        <sz val="10"/>
        <rFont val="宋体"/>
        <charset val="134"/>
      </rPr>
      <t>项</t>
    </r>
  </si>
  <si>
    <t>生态堰坝</t>
  </si>
  <si>
    <t>C25埋石砼堰体（埋石率不大于25%）</t>
  </si>
  <si>
    <t>C25砼防渗墙</t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</si>
  <si>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2</t>
    </r>
  </si>
  <si>
    <t>DN500放钢管（长约4m，配12mm厚法兰闷头）</t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</si>
  <si>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</si>
  <si>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套</t>
    </r>
  </si>
  <si>
    <r>
      <rPr>
        <sz val="10"/>
        <rFont val="宋体"/>
        <charset val="134"/>
      </rPr>
      <t>只</t>
    </r>
  </si>
  <si>
    <t>标志标牌（不锈钢标牌，1.8m×2m）</t>
  </si>
  <si>
    <r>
      <rPr>
        <sz val="10"/>
        <rFont val="宋体"/>
        <charset val="134"/>
      </rPr>
      <t>块</t>
    </r>
  </si>
  <si>
    <t>大坝左坝顶不锈钢栏杆（DN50,高90cm)</t>
  </si>
  <si>
    <t>水力翻板闸门维修 （8m×3.5m，金属结构防腐、止水橡皮更换）</t>
  </si>
  <si>
    <t>上坝道路太阳能路灯（80W、高6m，含基础、安装材料等所有内容）</t>
  </si>
  <si>
    <r>
      <rPr>
        <sz val="10"/>
        <rFont val="宋体"/>
        <charset val="134"/>
      </rPr>
      <t>盏</t>
    </r>
  </si>
  <si>
    <t>路边清理、路面整平</t>
  </si>
  <si>
    <t>厂区沥青路面（含路基稳定层，路面宽3.5m）</t>
  </si>
  <si>
    <t>M10浆砌河卵石挡土墙（不勾缝、不漏浆）</t>
  </si>
  <si>
    <t>山边C25砼排水沟</t>
  </si>
  <si>
    <t>大门口人行上山台阶C25砼</t>
  </si>
  <si>
    <t>公路边太阳能路灯（80W、高6m，含基础、安装材料等所有内容）</t>
  </si>
  <si>
    <t>厂区大门口工棚拆除清运（3.05m×12m）</t>
  </si>
  <si>
    <t>厂区大门及北围墙拆除清运</t>
  </si>
  <si>
    <t>基础开挖</t>
  </si>
  <si>
    <t>厂区大门柱及电动门暗箱段基础（C20砼）</t>
  </si>
  <si>
    <t>厂区大门柱及电动门暗箱砌筑（砖砌体）</t>
  </si>
  <si>
    <t>厂区大门柱及暗箱钢筋砼板压顶</t>
  </si>
  <si>
    <t>厂区大门楼大理石铺贴（（含底层砂浆抹面）</t>
  </si>
  <si>
    <t>厂区大门口C30砼地坪（厚150）</t>
  </si>
  <si>
    <t>2.10</t>
  </si>
  <si>
    <t>厂区电动伸缩大门（不锈钢，门口宽4.0m）</t>
  </si>
  <si>
    <t>厂区大门不锈钢字（岩湾水电站）</t>
  </si>
  <si>
    <t>厂区综合整治</t>
  </si>
  <si>
    <t>厂区杂草杂物清理</t>
  </si>
  <si>
    <t>新建围墙基础开挖（含余土回填)</t>
  </si>
  <si>
    <t>新建围墙砌筑C20砼基础</t>
  </si>
  <si>
    <t>新建围墙砌筑(高2.2m,24墙体)</t>
  </si>
  <si>
    <t>新建围墙乳胶漆(高2.2m,含底层砂浆抹面)</t>
  </si>
  <si>
    <t>新建围墙墙顶琉璃瓦(含底层砂浆抹面)</t>
  </si>
  <si>
    <t>老围墙乳胶漆（高1.9m，含清面及底层砂浆抹面）</t>
  </si>
  <si>
    <t>厂区无砂混凝土地面（C30-1，厚度10cm,青色）</t>
  </si>
  <si>
    <t>原绿化带改造（修枝、填土、增补、更换树苗等）</t>
  </si>
  <si>
    <t>3.10</t>
  </si>
  <si>
    <t>新增绿化（含整平、填土、绿植、养护等）</t>
  </si>
  <si>
    <t>新增绿化带边沿花岗侧石安装（600×200×100）</t>
  </si>
  <si>
    <t>C25砼排水沟（160m长，断面300*400，厚度150)）</t>
  </si>
  <si>
    <t>排水沟盖板（400*600铸铁盖板）</t>
  </si>
  <si>
    <t>厂区宣传栏（9m×2.6m，不锈钢框，钢化玻璃）</t>
  </si>
  <si>
    <t>厂区停车棚（12m×6m)，膜结构拉杆式）</t>
  </si>
  <si>
    <t>厂区路灯改造(80W，改为太阳能路灯）</t>
  </si>
  <si>
    <t>排水涵管（DN300波纹管）</t>
  </si>
  <si>
    <t>新增路缘石（600×200×100，花岗侧石）</t>
  </si>
  <si>
    <t>3.20</t>
  </si>
  <si>
    <t>原路缘石拆除重装（600×200×100）</t>
  </si>
  <si>
    <t>原挡土墙C20砼压顶（300厚，600宽，长60m）</t>
  </si>
  <si>
    <t>原挡土墙沟缝美化</t>
  </si>
  <si>
    <t>U型度锌钢护栏杆（绿化带隔离栏杆，高0.6m)</t>
  </si>
  <si>
    <t xml:space="preserve"> </t>
  </si>
  <si>
    <t>外立面维修（保留原色调，清洗、修补）</t>
  </si>
  <si>
    <t>钢木门更换（规格0.8m×2.45m,盼盼防盗门）</t>
  </si>
  <si>
    <r>
      <rPr>
        <sz val="10"/>
        <rFont val="宋体"/>
        <charset val="134"/>
      </rPr>
      <t>扇</t>
    </r>
  </si>
  <si>
    <t>照明灯具更换</t>
  </si>
  <si>
    <t>屋顶防水（SBS防水层）</t>
  </si>
  <si>
    <t>檐口维修（清洗、更换破损面砖）</t>
  </si>
  <si>
    <t>排水系统维修</t>
  </si>
  <si>
    <t>一楼两个卫生间改造（3.5m*1.4m,含卫生间瓷砖、吊顶、灯具及蹲式大便器、台式洗手盆、洁具等）</t>
  </si>
  <si>
    <t>走廊护栏维修</t>
  </si>
  <si>
    <t>走廊顶棚铝方管吊顶</t>
  </si>
  <si>
    <t>餐厅更换吊顶（集成吊顶）</t>
  </si>
  <si>
    <t>窗户纱窗</t>
  </si>
  <si>
    <r>
      <rPr>
        <sz val="10"/>
        <rFont val="宋体"/>
        <charset val="134"/>
      </rPr>
      <t>个</t>
    </r>
  </si>
  <si>
    <t>室外化粪池（1.5m*1m*1m,含给排水管，阀门等）</t>
  </si>
  <si>
    <t>主副厂房屋面更换(75mm厚岩棉夹芯板，红或灰色)</t>
  </si>
  <si>
    <t>厂房下游立面喷灰色真石漆装饰（水下墙段）</t>
  </si>
  <si>
    <t>发电机层机层地面砖清洁处理</t>
  </si>
  <si>
    <t>副厂房负一层地面砖铺贴</t>
  </si>
  <si>
    <t>水机层副厂房仓库隔墙24砖砌筑</t>
  </si>
  <si>
    <t>仓库墙面抹灰、涂乳胶漆面层</t>
  </si>
  <si>
    <t>仓库防火门制安（1200*2100）</t>
  </si>
  <si>
    <t>发电机层副厂房防火门更换(6扇，含原门拆除外运）</t>
  </si>
  <si>
    <t>发电机层副厂房矿棉板吊顶（轻钢龙骨矿棉板）</t>
  </si>
  <si>
    <t>主副厂房内墙乳胶漆</t>
  </si>
  <si>
    <t>厂房卫生间隔墙砌筑（含窗户封堵、地面台高）</t>
  </si>
  <si>
    <t>厂房卫生间墙面、地面瓷砖铺贴（含抹灰）</t>
  </si>
  <si>
    <t>厂房卫生间供排水及化粪池（1.5m*1m*1m）</t>
  </si>
  <si>
    <t>厂房照明改造（含灯具、开关、接线盒等）</t>
  </si>
  <si>
    <t>厂房电动提升大门（带小门，门洞3.6m*4.5m）</t>
  </si>
  <si>
    <r>
      <rPr>
        <sz val="10"/>
        <rFont val="宋体"/>
        <charset val="134"/>
      </rPr>
      <t>樘</t>
    </r>
  </si>
  <si>
    <t>大门雨棚钢化玻璃更换(10mm厚钢化玻璃)</t>
  </si>
  <si>
    <t>机电设备维护</t>
  </si>
  <si>
    <t>第二部分 临时工程工程量清单</t>
  </si>
  <si>
    <r>
      <rPr>
        <sz val="10"/>
        <rFont val="宋体"/>
        <charset val="134"/>
      </rPr>
      <t>序号</t>
    </r>
  </si>
  <si>
    <r>
      <rPr>
        <sz val="10"/>
        <rFont val="宋体"/>
        <charset val="134"/>
      </rPr>
      <t>工程或费用名称</t>
    </r>
  </si>
  <si>
    <r>
      <rPr>
        <sz val="10"/>
        <rFont val="宋体"/>
        <charset val="134"/>
      </rPr>
      <t>单位</t>
    </r>
  </si>
  <si>
    <r>
      <rPr>
        <sz val="10"/>
        <rFont val="宋体"/>
        <charset val="134"/>
      </rPr>
      <t>数量</t>
    </r>
  </si>
  <si>
    <r>
      <rPr>
        <sz val="10"/>
        <rFont val="宋体"/>
        <charset val="134"/>
      </rPr>
      <t>单价（元）</t>
    </r>
  </si>
  <si>
    <r>
      <rPr>
        <sz val="10"/>
        <rFont val="宋体"/>
        <charset val="134"/>
      </rPr>
      <t>合计（万元）</t>
    </r>
  </si>
  <si>
    <r>
      <rPr>
        <sz val="10"/>
        <rFont val="宋体"/>
        <charset val="134"/>
      </rPr>
      <t>第二部分</t>
    </r>
    <r>
      <rPr>
        <sz val="10"/>
        <rFont val="Times New Roman"/>
        <charset val="134"/>
      </rPr>
      <t xml:space="preserve"> </t>
    </r>
  </si>
  <si>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临时工程</t>
    </r>
  </si>
  <si>
    <r>
      <rPr>
        <b/>
        <sz val="10"/>
        <rFont val="宋体"/>
        <charset val="134"/>
      </rPr>
      <t>一</t>
    </r>
  </si>
  <si>
    <r>
      <rPr>
        <b/>
        <sz val="10"/>
        <rFont val="宋体"/>
        <charset val="134"/>
      </rPr>
      <t>施工导流工程</t>
    </r>
  </si>
  <si>
    <r>
      <rPr>
        <sz val="10"/>
        <rFont val="宋体"/>
        <charset val="134"/>
      </rPr>
      <t>生态堰坝清基排水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</si>
  <si>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</si>
  <si>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编织袋土围堰填筑</t>
    </r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</si>
  <si>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3</t>
    </r>
  </si>
  <si>
    <r>
      <rPr>
        <sz val="10"/>
        <rFont val="宋体"/>
        <charset val="134"/>
      </rPr>
      <t>编织袋围堰拆除</t>
    </r>
  </si>
  <si>
    <r>
      <rPr>
        <b/>
        <sz val="10"/>
        <rFont val="宋体"/>
        <charset val="134"/>
      </rPr>
      <t>二</t>
    </r>
  </si>
  <si>
    <r>
      <rPr>
        <b/>
        <sz val="10"/>
        <rFont val="宋体"/>
        <charset val="134"/>
      </rPr>
      <t>施工交通工程</t>
    </r>
  </si>
  <si>
    <r>
      <rPr>
        <b/>
        <sz val="10"/>
        <rFont val="宋体"/>
        <charset val="134"/>
      </rPr>
      <t>元</t>
    </r>
  </si>
  <si>
    <r>
      <rPr>
        <sz val="10"/>
        <rFont val="宋体"/>
        <charset val="134"/>
      </rPr>
      <t>临时施工道路</t>
    </r>
  </si>
  <si>
    <r>
      <rPr>
        <b/>
        <sz val="10"/>
        <rFont val="宋体"/>
        <charset val="134"/>
      </rPr>
      <t>三</t>
    </r>
  </si>
  <si>
    <r>
      <rPr>
        <b/>
        <sz val="10"/>
        <rFont val="宋体"/>
        <charset val="134"/>
      </rPr>
      <t>临时房屋建筑工程</t>
    </r>
  </si>
  <si>
    <r>
      <rPr>
        <sz val="10"/>
        <rFont val="宋体"/>
        <charset val="134"/>
      </rPr>
      <t>施工仓库</t>
    </r>
  </si>
  <si>
    <r>
      <rPr>
        <sz val="10"/>
        <rFont val="宋体"/>
        <charset val="134"/>
      </rPr>
      <t>办公、生活、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文化福利用房</t>
    </r>
  </si>
  <si>
    <r>
      <rPr>
        <b/>
        <sz val="10"/>
        <rFont val="宋体"/>
        <charset val="134"/>
      </rPr>
      <t>四</t>
    </r>
  </si>
  <si>
    <r>
      <rPr>
        <b/>
        <sz val="10"/>
        <rFont val="宋体"/>
        <charset val="134"/>
      </rPr>
      <t>施工用电</t>
    </r>
  </si>
  <si>
    <r>
      <rPr>
        <sz val="10"/>
        <rFont val="宋体"/>
        <charset val="134"/>
      </rPr>
      <t>施工用电接入</t>
    </r>
  </si>
  <si>
    <r>
      <rPr>
        <b/>
        <sz val="10"/>
        <rFont val="宋体"/>
        <charset val="134"/>
      </rPr>
      <t>五</t>
    </r>
  </si>
  <si>
    <r>
      <rPr>
        <b/>
        <sz val="10"/>
        <rFont val="宋体"/>
        <charset val="134"/>
      </rPr>
      <t>施工脚手排架工程</t>
    </r>
  </si>
  <si>
    <r>
      <rPr>
        <b/>
        <sz val="10"/>
        <rFont val="宋体"/>
        <charset val="134"/>
      </rPr>
      <t>六</t>
    </r>
  </si>
  <si>
    <r>
      <rPr>
        <b/>
        <sz val="10"/>
        <rFont val="宋体"/>
        <charset val="134"/>
      </rPr>
      <t>其他临时工程</t>
    </r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</si>
</sst>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);[Red]\(0.00\)"/>
    <numFmt numFmtId="177" formatCode="0_);[Red]\(0\)"/>
    <numFmt numFmtId="178" formatCode="0.0_);[Red]\(0.0\)"/>
    <numFmt numFmtId="179" formatCode="##0.00"/>
    <numFmt numFmtId="180" formatCode="0.00_ "/>
    <numFmt numFmtId="181" formatCode="0.0000_ "/>
  </numFmts>
  <fonts count="56"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i/>
      <sz val="11"/>
      <name val="宋体"/>
      <charset val="134"/>
    </font>
    <font>
      <b/>
      <sz val="16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b/>
      <sz val="12"/>
      <name val="黑体"/>
      <charset val="134"/>
    </font>
    <font>
      <b/>
      <sz val="12"/>
      <name val="华文仿宋"/>
      <charset val="134"/>
    </font>
    <font>
      <b/>
      <sz val="10"/>
      <name val="黑体"/>
      <charset val="134"/>
    </font>
    <font>
      <b/>
      <sz val="10"/>
      <name val="华文仿宋"/>
      <charset val="134"/>
    </font>
    <font>
      <sz val="12"/>
      <name val="Times New Roman"/>
      <charset val="134"/>
    </font>
    <font>
      <b/>
      <sz val="16"/>
      <name val="黑体"/>
      <charset val="134"/>
    </font>
    <font>
      <sz val="9"/>
      <color indexed="8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</font>
    <font>
      <sz val="11"/>
      <name val="仿宋"/>
      <charset val="134"/>
    </font>
    <font>
      <sz val="11"/>
      <color rgb="FFFF0000"/>
      <name val="仿宋"/>
      <charset val="134"/>
    </font>
    <font>
      <sz val="10"/>
      <color theme="1"/>
      <name val="SimSun"/>
      <charset val="134"/>
    </font>
    <font>
      <sz val="12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16"/>
      <name val="Times New Roman"/>
      <charset val="134"/>
    </font>
    <font>
      <b/>
      <sz val="10"/>
      <color indexed="8"/>
      <name val="黑体"/>
      <charset val="134"/>
    </font>
    <font>
      <b/>
      <sz val="20"/>
      <name val="黑体"/>
      <charset val="134"/>
    </font>
    <font>
      <b/>
      <sz val="22"/>
      <name val="黑体"/>
      <charset val="134"/>
    </font>
    <font>
      <b/>
      <sz val="18"/>
      <name val="仿宋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vertAlign val="superscript"/>
      <sz val="10"/>
      <name val="Times New Roman"/>
      <charset val="134"/>
    </font>
    <font>
      <vertAlign val="superscript"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6">
    <xf numFmtId="0" fontId="0" fillId="0" borderId="0"/>
    <xf numFmtId="42" fontId="18" fillId="0" borderId="0" applyFont="0" applyFill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39" fillId="5" borderId="7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18" fillId="4" borderId="6" applyNumberFormat="0" applyFont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21" borderId="11" applyNumberFormat="0" applyAlignment="0" applyProtection="0">
      <alignment vertical="center"/>
    </xf>
    <xf numFmtId="0" fontId="0" fillId="0" borderId="0"/>
    <xf numFmtId="0" fontId="48" fillId="21" borderId="7" applyNumberFormat="0" applyAlignment="0" applyProtection="0">
      <alignment vertical="center"/>
    </xf>
    <xf numFmtId="0" fontId="50" fillId="24" borderId="12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0" fillId="0" borderId="0"/>
    <xf numFmtId="0" fontId="41" fillId="16" borderId="0" applyNumberFormat="0" applyBorder="0" applyAlignment="0" applyProtection="0">
      <alignment vertical="center"/>
    </xf>
    <xf numFmtId="0" fontId="0" fillId="0" borderId="0"/>
    <xf numFmtId="0" fontId="41" fillId="32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0" fillId="0" borderId="0" applyAlignment="0"/>
    <xf numFmtId="0" fontId="43" fillId="28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7" fillId="0" borderId="0" applyProtection="0"/>
    <xf numFmtId="0" fontId="41" fillId="31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41" fontId="6" fillId="0" borderId="0" applyFont="0" applyFill="0" applyBorder="0" applyAlignment="0" applyProtection="0"/>
    <xf numFmtId="0" fontId="0" fillId="0" borderId="0"/>
    <xf numFmtId="43" fontId="6" fillId="0" borderId="0" applyFont="0" applyFill="0" applyBorder="0" applyAlignment="0" applyProtection="0"/>
    <xf numFmtId="0" fontId="0" fillId="0" borderId="0">
      <alignment vertical="center"/>
    </xf>
  </cellStyleXfs>
  <cellXfs count="200">
    <xf numFmtId="0" fontId="0" fillId="0" borderId="0" xfId="0"/>
    <xf numFmtId="177" fontId="1" fillId="0" borderId="0" xfId="28" applyNumberFormat="1" applyFont="1" applyAlignment="1">
      <alignment horizontal="center"/>
    </xf>
    <xf numFmtId="177" fontId="2" fillId="0" borderId="0" xfId="28" applyNumberFormat="1" applyFont="1" applyAlignment="1">
      <alignment horizontal="center"/>
    </xf>
    <xf numFmtId="177" fontId="3" fillId="0" borderId="0" xfId="28" applyNumberFormat="1" applyFont="1" applyAlignment="1">
      <alignment horizontal="center" vertical="center"/>
    </xf>
    <xf numFmtId="177" fontId="4" fillId="0" borderId="0" xfId="28" applyNumberFormat="1" applyFont="1" applyAlignment="1">
      <alignment horizontal="center" vertical="center"/>
    </xf>
    <xf numFmtId="177" fontId="2" fillId="0" borderId="0" xfId="28" applyNumberFormat="1" applyFont="1" applyAlignment="1">
      <alignment horizontal="center" vertical="center"/>
    </xf>
    <xf numFmtId="177" fontId="0" fillId="0" borderId="0" xfId="28" applyNumberFormat="1" applyFont="1" applyAlignment="1">
      <alignment horizontal="center"/>
    </xf>
    <xf numFmtId="0" fontId="0" fillId="0" borderId="0" xfId="28" applyFont="1" applyAlignment="1">
      <alignment horizontal="center"/>
    </xf>
    <xf numFmtId="0" fontId="0" fillId="0" borderId="0" xfId="28" applyFont="1" applyAlignment="1">
      <alignment horizontal="left"/>
    </xf>
    <xf numFmtId="0" fontId="0" fillId="0" borderId="0" xfId="28" applyNumberFormat="1" applyFont="1" applyAlignment="1">
      <alignment horizontal="center"/>
    </xf>
    <xf numFmtId="0" fontId="0" fillId="0" borderId="0" xfId="28" applyFont="1" applyAlignment="1">
      <alignment horizontal="center" vertical="center"/>
    </xf>
    <xf numFmtId="176" fontId="0" fillId="0" borderId="0" xfId="28" applyNumberFormat="1" applyFont="1" applyAlignment="1">
      <alignment horizontal="center" vertical="center"/>
    </xf>
    <xf numFmtId="0" fontId="5" fillId="0" borderId="0" xfId="28" applyFont="1" applyBorder="1" applyAlignment="1">
      <alignment horizontal="center" vertical="center"/>
    </xf>
    <xf numFmtId="177" fontId="1" fillId="0" borderId="0" xfId="28" applyNumberFormat="1" applyFont="1" applyBorder="1" applyAlignment="1">
      <alignment horizontal="center"/>
    </xf>
    <xf numFmtId="0" fontId="3" fillId="0" borderId="0" xfId="52" applyFont="1" applyBorder="1" applyAlignment="1">
      <alignment horizontal="left" vertical="center"/>
    </xf>
    <xf numFmtId="0" fontId="2" fillId="0" borderId="0" xfId="28" applyFont="1" applyBorder="1" applyAlignment="1">
      <alignment horizontal="center" vertical="center"/>
    </xf>
    <xf numFmtId="177" fontId="2" fillId="0" borderId="0" xfId="28" applyNumberFormat="1" applyFont="1" applyBorder="1" applyAlignment="1">
      <alignment horizontal="center"/>
    </xf>
    <xf numFmtId="0" fontId="6" fillId="0" borderId="1" xfId="28" applyFont="1" applyFill="1" applyBorder="1" applyAlignment="1">
      <alignment horizontal="center" vertical="center" wrapText="1"/>
    </xf>
    <xf numFmtId="0" fontId="6" fillId="0" borderId="1" xfId="28" applyNumberFormat="1" applyFont="1" applyFill="1" applyBorder="1" applyAlignment="1">
      <alignment horizontal="center" vertical="center" wrapText="1"/>
    </xf>
    <xf numFmtId="176" fontId="6" fillId="0" borderId="1" xfId="28" applyNumberFormat="1" applyFont="1" applyFill="1" applyBorder="1" applyAlignment="1">
      <alignment horizontal="center" vertical="center" wrapText="1"/>
    </xf>
    <xf numFmtId="0" fontId="7" fillId="0" borderId="1" xfId="28" applyFont="1" applyFill="1" applyBorder="1" applyAlignment="1">
      <alignment horizontal="center" vertical="center" wrapText="1"/>
    </xf>
    <xf numFmtId="0" fontId="8" fillId="0" borderId="1" xfId="28" applyFont="1" applyFill="1" applyBorder="1" applyAlignment="1">
      <alignment horizontal="center" vertical="center" wrapText="1"/>
    </xf>
    <xf numFmtId="177" fontId="6" fillId="0" borderId="1" xfId="48" applyNumberFormat="1" applyFont="1" applyFill="1" applyBorder="1" applyAlignment="1">
      <alignment horizontal="center" vertical="center"/>
    </xf>
    <xf numFmtId="176" fontId="8" fillId="0" borderId="1" xfId="28" applyNumberFormat="1" applyFont="1" applyFill="1" applyBorder="1" applyAlignment="1">
      <alignment horizontal="center" vertical="center" wrapText="1"/>
    </xf>
    <xf numFmtId="177" fontId="4" fillId="0" borderId="1" xfId="28" applyNumberFormat="1" applyFont="1" applyBorder="1" applyAlignment="1">
      <alignment horizontal="center" vertical="center"/>
    </xf>
    <xf numFmtId="177" fontId="8" fillId="0" borderId="1" xfId="28" applyNumberFormat="1" applyFont="1" applyFill="1" applyBorder="1" applyAlignment="1">
      <alignment horizontal="center" vertical="center"/>
    </xf>
    <xf numFmtId="177" fontId="8" fillId="0" borderId="1" xfId="48" applyNumberFormat="1" applyFont="1" applyFill="1" applyBorder="1" applyAlignment="1">
      <alignment horizontal="left" vertical="center"/>
    </xf>
    <xf numFmtId="177" fontId="8" fillId="0" borderId="1" xfId="48" applyNumberFormat="1" applyFont="1" applyFill="1" applyBorder="1" applyAlignment="1">
      <alignment horizontal="center" vertical="center"/>
    </xf>
    <xf numFmtId="0" fontId="8" fillId="0" borderId="1" xfId="48" applyNumberFormat="1" applyFont="1" applyFill="1" applyBorder="1" applyAlignment="1">
      <alignment horizontal="center" vertical="center"/>
    </xf>
    <xf numFmtId="176" fontId="8" fillId="0" borderId="1" xfId="48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7" fontId="2" fillId="0" borderId="1" xfId="28" applyNumberFormat="1" applyFont="1" applyBorder="1" applyAlignment="1">
      <alignment horizontal="center" vertical="center"/>
    </xf>
    <xf numFmtId="177" fontId="6" fillId="0" borderId="1" xfId="28" applyNumberFormat="1" applyFont="1" applyFill="1" applyBorder="1" applyAlignment="1">
      <alignment horizontal="center" vertical="center"/>
    </xf>
    <xf numFmtId="0" fontId="6" fillId="0" borderId="1" xfId="28" applyFont="1" applyFill="1" applyBorder="1" applyAlignment="1">
      <alignment horizontal="left" vertical="center" wrapText="1"/>
    </xf>
    <xf numFmtId="0" fontId="6" fillId="0" borderId="1" xfId="48" applyNumberFormat="1" applyFont="1" applyFill="1" applyBorder="1" applyAlignment="1">
      <alignment horizontal="center" vertical="center"/>
    </xf>
    <xf numFmtId="177" fontId="3" fillId="0" borderId="1" xfId="28" applyNumberFormat="1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left" vertical="center" wrapText="1"/>
    </xf>
    <xf numFmtId="176" fontId="6" fillId="0" borderId="1" xfId="48" applyNumberFormat="1" applyFont="1" applyFill="1" applyBorder="1" applyAlignment="1">
      <alignment horizontal="center" vertical="center"/>
    </xf>
    <xf numFmtId="0" fontId="8" fillId="0" borderId="1" xfId="28" applyFont="1" applyFill="1" applyBorder="1" applyAlignment="1">
      <alignment horizontal="left" vertical="center" wrapText="1"/>
    </xf>
    <xf numFmtId="0" fontId="8" fillId="0" borderId="1" xfId="28" applyFont="1" applyFill="1" applyBorder="1" applyAlignment="1">
      <alignment horizontal="center" vertical="center"/>
    </xf>
    <xf numFmtId="0" fontId="8" fillId="0" borderId="1" xfId="28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8" fillId="0" borderId="1" xfId="28" applyFont="1" applyFill="1" applyBorder="1" applyAlignment="1">
      <alignment horizontal="left" vertical="center"/>
    </xf>
    <xf numFmtId="0" fontId="8" fillId="0" borderId="1" xfId="28" applyNumberFormat="1" applyFont="1" applyFill="1" applyBorder="1" applyAlignment="1">
      <alignment horizontal="center" vertical="center"/>
    </xf>
    <xf numFmtId="176" fontId="8" fillId="0" borderId="1" xfId="28" applyNumberFormat="1" applyFont="1" applyFill="1" applyBorder="1" applyAlignment="1">
      <alignment horizontal="center" vertical="center"/>
    </xf>
    <xf numFmtId="177" fontId="6" fillId="0" borderId="1" xfId="48" applyNumberFormat="1" applyFont="1" applyFill="1" applyBorder="1" applyAlignment="1">
      <alignment horizontal="left" vertical="center"/>
    </xf>
    <xf numFmtId="1" fontId="6" fillId="0" borderId="1" xfId="48" applyNumberFormat="1" applyFont="1" applyFill="1" applyBorder="1" applyAlignment="1">
      <alignment horizontal="center" vertical="center"/>
    </xf>
    <xf numFmtId="177" fontId="9" fillId="0" borderId="1" xfId="48" applyNumberFormat="1" applyFont="1" applyFill="1" applyBorder="1" applyAlignment="1">
      <alignment horizontal="center" vertical="center"/>
    </xf>
    <xf numFmtId="10" fontId="8" fillId="0" borderId="1" xfId="48" applyNumberFormat="1" applyFont="1" applyFill="1" applyBorder="1" applyAlignment="1">
      <alignment horizontal="center" vertical="center"/>
    </xf>
    <xf numFmtId="177" fontId="8" fillId="0" borderId="1" xfId="28" applyNumberFormat="1" applyFont="1" applyFill="1" applyBorder="1" applyAlignment="1">
      <alignment horizontal="left" vertical="center"/>
    </xf>
    <xf numFmtId="177" fontId="6" fillId="0" borderId="1" xfId="28" applyNumberFormat="1" applyFont="1" applyFill="1" applyBorder="1" applyAlignment="1">
      <alignment horizontal="center"/>
    </xf>
    <xf numFmtId="177" fontId="6" fillId="0" borderId="1" xfId="28" applyNumberFormat="1" applyFont="1" applyFill="1" applyBorder="1" applyAlignment="1">
      <alignment horizontal="left"/>
    </xf>
    <xf numFmtId="0" fontId="6" fillId="0" borderId="1" xfId="28" applyNumberFormat="1" applyFont="1" applyFill="1" applyBorder="1" applyAlignment="1">
      <alignment horizontal="center"/>
    </xf>
    <xf numFmtId="176" fontId="6" fillId="0" borderId="1" xfId="28" applyNumberFormat="1" applyFont="1" applyFill="1" applyBorder="1" applyAlignment="1">
      <alignment horizontal="center" vertical="center"/>
    </xf>
    <xf numFmtId="177" fontId="0" fillId="0" borderId="1" xfId="28" applyNumberFormat="1" applyFont="1" applyBorder="1" applyAlignment="1">
      <alignment horizontal="center"/>
    </xf>
    <xf numFmtId="177" fontId="0" fillId="0" borderId="0" xfId="28" applyNumberFormat="1" applyFont="1" applyAlignment="1">
      <alignment horizontal="left"/>
    </xf>
    <xf numFmtId="177" fontId="0" fillId="0" borderId="0" xfId="28" applyNumberFormat="1" applyFont="1" applyAlignment="1">
      <alignment horizontal="center" vertical="center"/>
    </xf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 applyAlignment="1"/>
    <xf numFmtId="0" fontId="13" fillId="0" borderId="0" xfId="0" applyFont="1" applyFill="1"/>
    <xf numFmtId="0" fontId="2" fillId="0" borderId="0" xfId="48" applyFont="1" applyFill="1" applyBorder="1" applyAlignment="1">
      <alignment horizontal="center" vertical="center"/>
    </xf>
    <xf numFmtId="0" fontId="3" fillId="0" borderId="0" xfId="48" applyFont="1" applyFill="1" applyBorder="1" applyAlignment="1">
      <alignment horizontal="center" vertical="center"/>
    </xf>
    <xf numFmtId="0" fontId="3" fillId="0" borderId="0" xfId="48" applyFont="1" applyFill="1" applyAlignment="1">
      <alignment horizontal="center" vertical="center"/>
    </xf>
    <xf numFmtId="0" fontId="10" fillId="0" borderId="0" xfId="0" applyFont="1" applyFill="1" applyAlignment="1"/>
    <xf numFmtId="0" fontId="3" fillId="0" borderId="0" xfId="59" applyFont="1" applyFill="1" applyAlignment="1">
      <alignment vertical="center"/>
    </xf>
    <xf numFmtId="0" fontId="7" fillId="0" borderId="0" xfId="59" applyFont="1" applyFill="1" applyAlignment="1">
      <alignment vertical="center"/>
    </xf>
    <xf numFmtId="0" fontId="0" fillId="0" borderId="0" xfId="0" applyFont="1" applyFill="1"/>
    <xf numFmtId="0" fontId="1" fillId="0" borderId="0" xfId="0" applyFont="1" applyFill="1"/>
    <xf numFmtId="0" fontId="9" fillId="0" borderId="0" xfId="0" applyFont="1" applyFill="1"/>
    <xf numFmtId="0" fontId="14" fillId="0" borderId="0" xfId="0" applyFont="1" applyFill="1"/>
    <xf numFmtId="178" fontId="0" fillId="0" borderId="0" xfId="0" applyNumberFormat="1" applyFont="1" applyFill="1"/>
    <xf numFmtId="176" fontId="0" fillId="0" borderId="0" xfId="0" applyNumberFormat="1" applyFont="1" applyFill="1"/>
    <xf numFmtId="0" fontId="0" fillId="0" borderId="0" xfId="0" applyNumberFormat="1" applyFont="1" applyFill="1"/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178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178" fontId="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/>
    <xf numFmtId="2" fontId="8" fillId="0" borderId="1" xfId="0" applyNumberFormat="1" applyFont="1" applyFill="1" applyBorder="1" applyAlignment="1">
      <alignment horizontal="right" vertical="center"/>
    </xf>
    <xf numFmtId="0" fontId="11" fillId="0" borderId="1" xfId="0" applyNumberFormat="1" applyFont="1" applyFill="1" applyBorder="1"/>
    <xf numFmtId="177" fontId="6" fillId="0" borderId="1" xfId="48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48" applyNumberFormat="1" applyFont="1" applyFill="1" applyBorder="1" applyAlignment="1">
      <alignment horizontal="right" vertical="center"/>
    </xf>
    <xf numFmtId="176" fontId="6" fillId="0" borderId="1" xfId="43" applyNumberFormat="1" applyFont="1" applyFill="1" applyBorder="1" applyAlignment="1">
      <alignment horizontal="right" vertical="center"/>
    </xf>
    <xf numFmtId="0" fontId="12" fillId="0" borderId="1" xfId="0" applyNumberFormat="1" applyFont="1" applyFill="1" applyBorder="1" applyAlignment="1"/>
    <xf numFmtId="177" fontId="6" fillId="0" borderId="1" xfId="48" applyNumberFormat="1" applyFont="1" applyFill="1" applyBorder="1" applyAlignment="1">
      <alignment horizontal="right" vertical="center"/>
    </xf>
    <xf numFmtId="0" fontId="13" fillId="0" borderId="1" xfId="0" applyFont="1" applyFill="1" applyBorder="1"/>
    <xf numFmtId="0" fontId="13" fillId="0" borderId="0" xfId="0" applyFont="1" applyFill="1" applyBorder="1"/>
    <xf numFmtId="0" fontId="6" fillId="0" borderId="1" xfId="0" applyFont="1" applyFill="1" applyBorder="1" applyAlignment="1">
      <alignment horizontal="left" vertical="center" wrapText="1"/>
    </xf>
    <xf numFmtId="0" fontId="2" fillId="0" borderId="1" xfId="48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right" vertical="center" wrapText="1"/>
    </xf>
    <xf numFmtId="0" fontId="3" fillId="0" borderId="1" xfId="48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/>
    <xf numFmtId="0" fontId="3" fillId="0" borderId="1" xfId="59" applyFont="1" applyFill="1" applyBorder="1" applyAlignment="1">
      <alignment vertical="center"/>
    </xf>
    <xf numFmtId="0" fontId="7" fillId="0" borderId="1" xfId="59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/>
    </xf>
    <xf numFmtId="0" fontId="17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176" fontId="8" fillId="0" borderId="1" xfId="48" applyNumberFormat="1" applyFont="1" applyFill="1" applyBorder="1" applyAlignment="1">
      <alignment horizontal="right" vertical="center"/>
    </xf>
    <xf numFmtId="176" fontId="8" fillId="0" borderId="1" xfId="0" applyNumberFormat="1" applyFont="1" applyFill="1" applyBorder="1" applyAlignment="1">
      <alignment horizontal="right" vertical="center"/>
    </xf>
    <xf numFmtId="0" fontId="0" fillId="0" borderId="1" xfId="0" applyFont="1" applyFill="1" applyBorder="1"/>
    <xf numFmtId="0" fontId="0" fillId="0" borderId="1" xfId="0" applyNumberFormat="1" applyFont="1" applyFill="1" applyBorder="1"/>
    <xf numFmtId="178" fontId="6" fillId="0" borderId="1" xfId="48" applyNumberFormat="1" applyFont="1" applyFill="1" applyBorder="1" applyAlignment="1">
      <alignment horizontal="right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/>
    <xf numFmtId="0" fontId="9" fillId="0" borderId="1" xfId="0" applyNumberFormat="1" applyFont="1" applyFill="1" applyBorder="1"/>
    <xf numFmtId="0" fontId="10" fillId="0" borderId="0" xfId="0" applyFont="1" applyFill="1" applyAlignment="1">
      <alignment horizontal="center" vertical="center"/>
    </xf>
    <xf numFmtId="178" fontId="6" fillId="0" borderId="1" xfId="48" applyNumberFormat="1" applyFont="1" applyFill="1" applyBorder="1" applyAlignment="1">
      <alignment horizontal="center" vertical="center"/>
    </xf>
    <xf numFmtId="177" fontId="6" fillId="0" borderId="3" xfId="48" applyNumberFormat="1" applyFont="1" applyFill="1" applyBorder="1" applyAlignment="1">
      <alignment horizontal="left" vertical="center" wrapText="1"/>
    </xf>
    <xf numFmtId="177" fontId="6" fillId="0" borderId="4" xfId="48" applyNumberFormat="1" applyFont="1" applyFill="1" applyBorder="1" applyAlignment="1">
      <alignment horizontal="right" vertical="center"/>
    </xf>
    <xf numFmtId="2" fontId="6" fillId="0" borderId="1" xfId="0" applyNumberFormat="1" applyFont="1" applyFill="1" applyBorder="1" applyAlignment="1">
      <alignment horizontal="right" vertical="center"/>
    </xf>
    <xf numFmtId="0" fontId="6" fillId="0" borderId="5" xfId="0" applyNumberFormat="1" applyFont="1" applyFill="1" applyBorder="1" applyAlignment="1">
      <alignment horizontal="right" vertical="center"/>
    </xf>
    <xf numFmtId="0" fontId="6" fillId="0" borderId="5" xfId="0" applyNumberFormat="1" applyFont="1" applyFill="1" applyBorder="1" applyAlignment="1">
      <alignment horizontal="right" vertical="center" wrapText="1"/>
    </xf>
    <xf numFmtId="0" fontId="6" fillId="0" borderId="4" xfId="0" applyNumberFormat="1" applyFont="1" applyFill="1" applyBorder="1" applyAlignment="1">
      <alignment horizontal="right" vertical="center"/>
    </xf>
    <xf numFmtId="176" fontId="6" fillId="0" borderId="1" xfId="0" applyNumberFormat="1" applyFont="1" applyFill="1" applyBorder="1"/>
    <xf numFmtId="176" fontId="8" fillId="0" borderId="1" xfId="0" applyNumberFormat="1" applyFont="1" applyFill="1" applyBorder="1"/>
    <xf numFmtId="177" fontId="6" fillId="0" borderId="1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177" fontId="18" fillId="0" borderId="1" xfId="0" applyNumberFormat="1" applyFont="1" applyFill="1" applyBorder="1" applyAlignment="1">
      <alignment horizontal="center" vertical="center"/>
    </xf>
    <xf numFmtId="180" fontId="21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177" fontId="19" fillId="0" borderId="1" xfId="0" applyNumberFormat="1" applyFont="1" applyFill="1" applyBorder="1" applyAlignment="1">
      <alignment horizontal="center" vertical="center"/>
    </xf>
    <xf numFmtId="180" fontId="22" fillId="0" borderId="1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 wrapText="1"/>
    </xf>
    <xf numFmtId="179" fontId="23" fillId="0" borderId="2" xfId="0" applyNumberFormat="1" applyFont="1" applyFill="1" applyBorder="1" applyAlignment="1">
      <alignment horizontal="center" vertical="center" wrapText="1"/>
    </xf>
    <xf numFmtId="176" fontId="24" fillId="0" borderId="1" xfId="0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horizontal="left" vertical="center"/>
    </xf>
    <xf numFmtId="176" fontId="23" fillId="0" borderId="2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center" vertical="center" wrapText="1"/>
    </xf>
    <xf numFmtId="179" fontId="23" fillId="0" borderId="1" xfId="0" applyNumberFormat="1" applyFont="1" applyFill="1" applyBorder="1" applyAlignment="1">
      <alignment horizontal="center" vertical="center" wrapText="1"/>
    </xf>
    <xf numFmtId="176" fontId="25" fillId="0" borderId="1" xfId="0" applyNumberFormat="1" applyFont="1" applyFill="1" applyBorder="1" applyAlignment="1">
      <alignment horizontal="right" vertical="center"/>
    </xf>
    <xf numFmtId="0" fontId="16" fillId="0" borderId="2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wrapText="1"/>
    </xf>
    <xf numFmtId="180" fontId="19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shrinkToFit="1"/>
    </xf>
    <xf numFmtId="49" fontId="19" fillId="0" borderId="1" xfId="0" applyNumberFormat="1" applyFont="1" applyFill="1" applyBorder="1" applyAlignment="1">
      <alignment horizontal="center" vertical="center"/>
    </xf>
    <xf numFmtId="0" fontId="28" fillId="0" borderId="0" xfId="0" applyFont="1"/>
    <xf numFmtId="0" fontId="29" fillId="0" borderId="0" xfId="0" applyFont="1"/>
    <xf numFmtId="0" fontId="14" fillId="0" borderId="0" xfId="0" applyFont="1"/>
    <xf numFmtId="0" fontId="15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8" fillId="0" borderId="0" xfId="0" applyFont="1" applyAlignment="1"/>
    <xf numFmtId="0" fontId="28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176" fontId="8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80" fontId="28" fillId="0" borderId="0" xfId="0" applyNumberFormat="1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176" fontId="6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7" fontId="7" fillId="0" borderId="1" xfId="48" applyNumberFormat="1" applyFont="1" applyBorder="1" applyAlignment="1">
      <alignment horizontal="center" vertical="center"/>
    </xf>
    <xf numFmtId="177" fontId="7" fillId="0" borderId="1" xfId="28" applyNumberFormat="1" applyFont="1" applyBorder="1" applyAlignment="1">
      <alignment horizontal="left" vertical="center"/>
    </xf>
    <xf numFmtId="177" fontId="7" fillId="0" borderId="1" xfId="28" applyNumberFormat="1" applyFont="1" applyBorder="1" applyAlignment="1">
      <alignment horizontal="center" vertical="center"/>
    </xf>
    <xf numFmtId="177" fontId="7" fillId="0" borderId="1" xfId="48" applyNumberFormat="1" applyFont="1" applyBorder="1" applyAlignment="1">
      <alignment horizontal="left" vertical="center"/>
    </xf>
    <xf numFmtId="177" fontId="1" fillId="0" borderId="1" xfId="28" applyNumberFormat="1" applyFont="1" applyBorder="1" applyAlignment="1">
      <alignment horizontal="center" vertical="center"/>
    </xf>
    <xf numFmtId="0" fontId="14" fillId="0" borderId="1" xfId="0" applyFont="1" applyBorder="1"/>
    <xf numFmtId="180" fontId="14" fillId="0" borderId="0" xfId="0" applyNumberFormat="1" applyFont="1"/>
    <xf numFmtId="181" fontId="14" fillId="0" borderId="0" xfId="0" applyNumberFormat="1" applyFont="1"/>
    <xf numFmtId="0" fontId="32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汀洲下段省标准" xfId="12"/>
    <cellStyle name="已访问的超链接" xfId="13" builtinId="9"/>
    <cellStyle name="千位_97工矿报告" xfId="14"/>
    <cellStyle name="千位[0]_97工矿报告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_Book2" xfId="28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_岳霍概算" xfId="43"/>
    <cellStyle name="强调文字颜色 3" xfId="44" builtinId="37"/>
    <cellStyle name="常规_流波水电站概算" xfId="45"/>
    <cellStyle name="强调文字颜色 4" xfId="46" builtinId="41"/>
    <cellStyle name="20% - 强调文字颜色 4" xfId="47" builtinId="42"/>
    <cellStyle name="常规_cc" xfId="48"/>
    <cellStyle name="40% - 强调文字颜色 4" xfId="49" builtinId="43"/>
    <cellStyle name="强调文字颜色 5" xfId="50" builtinId="45"/>
    <cellStyle name="40% - 强调文字颜色 5" xfId="51" builtinId="47"/>
    <cellStyle name="常规_机电估算表(徐)" xfId="52"/>
    <cellStyle name="60% - 强调文字颜色 5" xfId="53" builtinId="48"/>
    <cellStyle name="常规 3 4" xfId="54"/>
    <cellStyle name="强调文字颜色 6" xfId="55" builtinId="49"/>
    <cellStyle name="40% - 强调文字颜色 6" xfId="56" builtinId="51"/>
    <cellStyle name="60% - 强调文字颜色 6" xfId="57" builtinId="52"/>
    <cellStyle name="常规 2" xfId="58"/>
    <cellStyle name="常规_冯湾一二站" xfId="59"/>
    <cellStyle name="常规_工程单价" xfId="60"/>
    <cellStyle name="常规_淮北大堤堤防" xfId="61"/>
    <cellStyle name="千分位[0]_ 电器仪表" xfId="62"/>
    <cellStyle name="普通_ 县城" xfId="63"/>
    <cellStyle name="千分位_ 电器仪表" xfId="64"/>
    <cellStyle name="常规_标准设计费计算稿" xfId="65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I24"/>
  <sheetViews>
    <sheetView topLeftCell="A4" workbookViewId="0">
      <selection activeCell="K17" sqref="K17"/>
    </sheetView>
  </sheetViews>
  <sheetFormatPr defaultColWidth="9" defaultRowHeight="14.25"/>
  <sheetData>
    <row r="3" ht="54.75" customHeight="1"/>
    <row r="4" ht="93" customHeight="1" spans="1:9">
      <c r="A4" s="197" t="s">
        <v>0</v>
      </c>
      <c r="B4" s="197"/>
      <c r="C4" s="197"/>
      <c r="D4" s="197"/>
      <c r="E4" s="197"/>
      <c r="F4" s="197"/>
      <c r="G4" s="197"/>
      <c r="H4" s="197"/>
      <c r="I4" s="197"/>
    </row>
    <row r="7" ht="36.75" customHeight="1" spans="1:9">
      <c r="A7" s="198" t="s">
        <v>1</v>
      </c>
      <c r="B7" s="198"/>
      <c r="C7" s="198"/>
      <c r="D7" s="198"/>
      <c r="E7" s="198"/>
      <c r="F7" s="198"/>
      <c r="G7" s="198"/>
      <c r="H7" s="198"/>
      <c r="I7" s="198"/>
    </row>
    <row r="22" ht="22.5" spans="1:8">
      <c r="A22" s="199" t="s">
        <v>2</v>
      </c>
      <c r="B22" s="199"/>
      <c r="C22" s="199"/>
      <c r="D22" s="199"/>
      <c r="E22" s="199"/>
      <c r="F22" s="199"/>
      <c r="G22" s="199"/>
      <c r="H22" s="199"/>
    </row>
    <row r="23" ht="22.5" spans="1:8">
      <c r="A23" s="199"/>
      <c r="B23" s="199"/>
      <c r="C23" s="199"/>
      <c r="D23" s="199"/>
      <c r="E23" s="199"/>
      <c r="F23" s="199"/>
      <c r="G23" s="199"/>
      <c r="H23" s="199"/>
    </row>
    <row r="24" ht="22.5" spans="1:8">
      <c r="A24" s="199" t="s">
        <v>3</v>
      </c>
      <c r="B24" s="199"/>
      <c r="C24" s="199"/>
      <c r="D24" s="199"/>
      <c r="E24" s="199"/>
      <c r="F24" s="199"/>
      <c r="G24" s="199"/>
      <c r="H24" s="199"/>
    </row>
  </sheetData>
  <mergeCells count="4">
    <mergeCell ref="A4:I4"/>
    <mergeCell ref="A7:I7"/>
    <mergeCell ref="A22:H22"/>
    <mergeCell ref="A24:H2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R19"/>
  <sheetViews>
    <sheetView tabSelected="1" workbookViewId="0">
      <selection activeCell="F13" sqref="F13"/>
    </sheetView>
  </sheetViews>
  <sheetFormatPr defaultColWidth="9" defaultRowHeight="24" customHeight="1"/>
  <cols>
    <col min="1" max="1" width="6.875" style="170" customWidth="1"/>
    <col min="2" max="2" width="28.75" style="170" customWidth="1"/>
    <col min="3" max="3" width="20" style="170" customWidth="1"/>
    <col min="4" max="4" width="19.125" style="170" customWidth="1"/>
    <col min="5" max="5" width="10.75" style="170" customWidth="1"/>
    <col min="6" max="7" width="12.625" style="170"/>
    <col min="8" max="16384" width="9" style="170"/>
  </cols>
  <sheetData>
    <row r="1" ht="23.25" customHeight="1" spans="1:4">
      <c r="A1" s="171" t="s">
        <v>4</v>
      </c>
      <c r="B1" s="172"/>
      <c r="C1" s="172"/>
      <c r="D1" s="172"/>
    </row>
    <row r="2" ht="26" customHeight="1" spans="1:4">
      <c r="A2" s="173" t="s">
        <v>5</v>
      </c>
      <c r="B2" s="173"/>
      <c r="C2" s="174"/>
      <c r="D2" s="175" t="s">
        <v>6</v>
      </c>
    </row>
    <row r="3" s="168" customFormat="1" ht="17" customHeight="1" spans="1:4">
      <c r="A3" s="176" t="s">
        <v>7</v>
      </c>
      <c r="B3" s="176" t="s">
        <v>8</v>
      </c>
      <c r="C3" s="177" t="s">
        <v>9</v>
      </c>
      <c r="D3" s="177" t="s">
        <v>10</v>
      </c>
    </row>
    <row r="4" s="168" customFormat="1" ht="17" customHeight="1" spans="1:4">
      <c r="A4" s="178"/>
      <c r="B4" s="178"/>
      <c r="C4" s="178"/>
      <c r="D4" s="178"/>
    </row>
    <row r="5" s="168" customFormat="1" ht="26" customHeight="1" spans="1:5">
      <c r="A5" s="179"/>
      <c r="B5" s="180" t="s">
        <v>11</v>
      </c>
      <c r="C5" s="181"/>
      <c r="D5" s="182" t="s">
        <v>12</v>
      </c>
      <c r="E5" s="183"/>
    </row>
    <row r="6" s="168" customFormat="1" ht="26" customHeight="1" spans="1:4">
      <c r="A6" s="184" t="s">
        <v>13</v>
      </c>
      <c r="B6" s="185" t="s">
        <v>14</v>
      </c>
      <c r="C6" s="186"/>
      <c r="D6" s="186"/>
    </row>
    <row r="7" s="168" customFormat="1" ht="26" customHeight="1" spans="1:4">
      <c r="A7" s="184" t="s">
        <v>15</v>
      </c>
      <c r="B7" s="185" t="s">
        <v>16</v>
      </c>
      <c r="C7" s="186"/>
      <c r="D7" s="186"/>
    </row>
    <row r="8" s="168" customFormat="1" ht="26" customHeight="1" spans="1:4">
      <c r="A8" s="184" t="s">
        <v>17</v>
      </c>
      <c r="B8" s="185" t="s">
        <v>18</v>
      </c>
      <c r="C8" s="186"/>
      <c r="D8" s="186"/>
    </row>
    <row r="9" s="168" customFormat="1" ht="26" customHeight="1" spans="1:4">
      <c r="A9" s="184" t="s">
        <v>19</v>
      </c>
      <c r="B9" s="185" t="s">
        <v>20</v>
      </c>
      <c r="C9" s="186"/>
      <c r="D9" s="186"/>
    </row>
    <row r="10" s="168" customFormat="1" ht="26" customHeight="1" spans="1:4">
      <c r="A10" s="184" t="s">
        <v>21</v>
      </c>
      <c r="B10" s="185" t="s">
        <v>22</v>
      </c>
      <c r="C10" s="186"/>
      <c r="D10" s="186"/>
    </row>
    <row r="11" s="168" customFormat="1" ht="26" customHeight="1" spans="1:4">
      <c r="A11" s="184" t="s">
        <v>23</v>
      </c>
      <c r="B11" s="185" t="s">
        <v>24</v>
      </c>
      <c r="C11" s="186"/>
      <c r="D11" s="186"/>
    </row>
    <row r="12" s="169" customFormat="1" ht="26" customHeight="1" spans="1:4">
      <c r="A12" s="187"/>
      <c r="B12" s="180" t="s">
        <v>25</v>
      </c>
      <c r="C12" s="181"/>
      <c r="D12" s="188" t="s">
        <v>26</v>
      </c>
    </row>
    <row r="13" s="168" customFormat="1" ht="26" customHeight="1" spans="1:4">
      <c r="A13" s="189" t="s">
        <v>13</v>
      </c>
      <c r="B13" s="190" t="s">
        <v>27</v>
      </c>
      <c r="C13" s="186"/>
      <c r="D13" s="186"/>
    </row>
    <row r="14" s="168" customFormat="1" ht="26" customHeight="1" spans="1:4">
      <c r="A14" s="191" t="s">
        <v>15</v>
      </c>
      <c r="B14" s="192" t="s">
        <v>28</v>
      </c>
      <c r="C14" s="186"/>
      <c r="D14" s="186"/>
    </row>
    <row r="15" s="168" customFormat="1" ht="26" customHeight="1" spans="1:4">
      <c r="A15" s="189" t="s">
        <v>17</v>
      </c>
      <c r="B15" s="192" t="s">
        <v>29</v>
      </c>
      <c r="C15" s="186"/>
      <c r="D15" s="186"/>
    </row>
    <row r="16" s="168" customFormat="1" ht="26" customHeight="1" spans="1:4">
      <c r="A16" s="189" t="s">
        <v>19</v>
      </c>
      <c r="B16" s="192" t="s">
        <v>30</v>
      </c>
      <c r="C16" s="186"/>
      <c r="D16" s="186"/>
    </row>
    <row r="17" s="168" customFormat="1" ht="26" customHeight="1" spans="1:4">
      <c r="A17" s="189" t="s">
        <v>21</v>
      </c>
      <c r="B17" s="192" t="s">
        <v>31</v>
      </c>
      <c r="C17" s="186"/>
      <c r="D17" s="186"/>
    </row>
    <row r="18" s="168" customFormat="1" ht="26" customHeight="1" spans="1:4">
      <c r="A18" s="189" t="s">
        <v>23</v>
      </c>
      <c r="B18" s="190" t="s">
        <v>32</v>
      </c>
      <c r="C18" s="186"/>
      <c r="D18" s="186"/>
    </row>
    <row r="19" customHeight="1" spans="1:18">
      <c r="A19" s="193" t="s">
        <v>33</v>
      </c>
      <c r="B19" s="193"/>
      <c r="C19" s="194"/>
      <c r="D19" s="194"/>
      <c r="F19" s="195"/>
      <c r="G19" s="196"/>
      <c r="L19" s="168"/>
      <c r="N19" s="168"/>
      <c r="P19" s="168"/>
      <c r="R19" s="168"/>
    </row>
  </sheetData>
  <mergeCells count="6">
    <mergeCell ref="A1:D1"/>
    <mergeCell ref="A19:B19"/>
    <mergeCell ref="A3:A4"/>
    <mergeCell ref="B3:B4"/>
    <mergeCell ref="C3:C4"/>
    <mergeCell ref="D3:D4"/>
  </mergeCells>
  <printOptions horizontalCentered="1"/>
  <pageMargins left="0.78740157480315" right="0.590551181102362" top="0.984251968503937" bottom="0.708661417322835" header="0.511811023622047" footer="0.511811023622047"/>
  <pageSetup paperSize="9" orientation="portrait" horizontalDpi="1200" verticalDpi="1200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2"/>
  <sheetViews>
    <sheetView topLeftCell="A27" workbookViewId="0">
      <selection activeCell="A38" sqref="$A38:$XFD38"/>
    </sheetView>
  </sheetViews>
  <sheetFormatPr defaultColWidth="9" defaultRowHeight="13.5"/>
  <cols>
    <col min="1" max="1" width="5.125" style="129" customWidth="1"/>
    <col min="2" max="2" width="27.75" style="129" customWidth="1"/>
    <col min="3" max="3" width="10.375" style="129" customWidth="1"/>
    <col min="4" max="4" width="6.875" style="129" customWidth="1"/>
    <col min="5" max="5" width="7.125" style="129" customWidth="1"/>
    <col min="6" max="6" width="7.66666666666667" style="129" customWidth="1"/>
    <col min="7" max="7" width="9" style="129" customWidth="1"/>
    <col min="8" max="8" width="17.875" style="130" customWidth="1"/>
    <col min="9" max="11" width="12.625" style="129" customWidth="1"/>
    <col min="12" max="16384" width="9" style="129"/>
  </cols>
  <sheetData>
    <row r="1" s="129" customFormat="1" ht="28" customHeight="1" spans="1:8">
      <c r="A1" s="131" t="s">
        <v>34</v>
      </c>
      <c r="B1" s="131"/>
      <c r="C1" s="131"/>
      <c r="D1" s="131"/>
      <c r="E1" s="131"/>
      <c r="F1" s="131"/>
      <c r="G1" s="131"/>
      <c r="H1" s="132"/>
    </row>
    <row r="2" s="129" customFormat="1" ht="20" customHeight="1" spans="1:8">
      <c r="A2" s="133" t="s">
        <v>13</v>
      </c>
      <c r="B2" s="133" t="s">
        <v>35</v>
      </c>
      <c r="C2" s="133" t="s">
        <v>36</v>
      </c>
      <c r="D2" s="133" t="s">
        <v>37</v>
      </c>
      <c r="E2" s="133" t="s">
        <v>38</v>
      </c>
      <c r="F2" s="133" t="s">
        <v>39</v>
      </c>
      <c r="G2" s="133" t="s">
        <v>40</v>
      </c>
      <c r="H2" s="133" t="s">
        <v>10</v>
      </c>
    </row>
    <row r="3" s="129" customFormat="1" ht="20" customHeight="1" spans="1:8">
      <c r="A3" s="133" t="s">
        <v>13</v>
      </c>
      <c r="B3" s="134" t="s">
        <v>14</v>
      </c>
      <c r="C3" s="133"/>
      <c r="D3" s="133"/>
      <c r="E3" s="135"/>
      <c r="F3" s="133"/>
      <c r="G3" s="136">
        <f>SUM(G4,G14,G23,G24)</f>
        <v>28.778468</v>
      </c>
      <c r="H3" s="133"/>
    </row>
    <row r="4" s="129" customFormat="1" ht="20" customHeight="1" spans="1:8">
      <c r="A4" s="137">
        <v>1</v>
      </c>
      <c r="B4" s="138" t="s">
        <v>41</v>
      </c>
      <c r="C4" s="137"/>
      <c r="D4" s="137"/>
      <c r="E4" s="139"/>
      <c r="F4" s="137"/>
      <c r="G4" s="140">
        <f>SUM(G5:G13)</f>
        <v>20.278468</v>
      </c>
      <c r="H4" s="137"/>
    </row>
    <row r="5" s="129" customFormat="1" ht="20" customHeight="1" spans="1:8">
      <c r="A5" s="137"/>
      <c r="B5" s="141" t="s">
        <v>42</v>
      </c>
      <c r="C5" s="141"/>
      <c r="D5" s="142" t="s">
        <v>43</v>
      </c>
      <c r="E5" s="143">
        <v>500</v>
      </c>
      <c r="F5" s="144">
        <v>17.77</v>
      </c>
      <c r="G5" s="145">
        <f t="shared" ref="G5:G13" si="0">ROUND(E5,2)*ROUND(F5,2)/10000</f>
        <v>0.8885</v>
      </c>
      <c r="H5" s="137"/>
    </row>
    <row r="6" s="129" customFormat="1" ht="20" customHeight="1" spans="1:8">
      <c r="A6" s="137"/>
      <c r="B6" s="141" t="s">
        <v>44</v>
      </c>
      <c r="C6" s="141"/>
      <c r="D6" s="142" t="s">
        <v>43</v>
      </c>
      <c r="E6" s="143">
        <v>320</v>
      </c>
      <c r="F6" s="144">
        <v>44.68</v>
      </c>
      <c r="G6" s="145">
        <f t="shared" si="0"/>
        <v>1.42976</v>
      </c>
      <c r="H6" s="137"/>
    </row>
    <row r="7" s="129" customFormat="1" ht="20" customHeight="1" spans="1:8">
      <c r="A7" s="137"/>
      <c r="B7" s="141" t="s">
        <v>45</v>
      </c>
      <c r="C7" s="141"/>
      <c r="D7" s="142" t="s">
        <v>43</v>
      </c>
      <c r="E7" s="143">
        <v>190</v>
      </c>
      <c r="F7" s="144">
        <v>518.71</v>
      </c>
      <c r="G7" s="145">
        <f t="shared" si="0"/>
        <v>9.85549</v>
      </c>
      <c r="H7" s="137"/>
    </row>
    <row r="8" s="129" customFormat="1" ht="20" customHeight="1" spans="1:8">
      <c r="A8" s="137"/>
      <c r="B8" s="146" t="s">
        <v>46</v>
      </c>
      <c r="C8" s="141"/>
      <c r="D8" s="137" t="s">
        <v>47</v>
      </c>
      <c r="E8" s="143">
        <v>80</v>
      </c>
      <c r="F8" s="144">
        <v>608.57</v>
      </c>
      <c r="G8" s="145">
        <f t="shared" si="0"/>
        <v>4.86856</v>
      </c>
      <c r="H8" s="137"/>
    </row>
    <row r="9" s="129" customFormat="1" ht="23" customHeight="1" spans="1:8">
      <c r="A9" s="137"/>
      <c r="B9" s="141" t="s">
        <v>48</v>
      </c>
      <c r="C9" s="141"/>
      <c r="D9" s="142" t="s">
        <v>49</v>
      </c>
      <c r="E9" s="143">
        <v>45</v>
      </c>
      <c r="F9" s="144">
        <v>121.62</v>
      </c>
      <c r="G9" s="145">
        <f t="shared" si="0"/>
        <v>0.54729</v>
      </c>
      <c r="H9" s="137"/>
    </row>
    <row r="10" s="129" customFormat="1" ht="20" customHeight="1" spans="1:8">
      <c r="A10" s="137"/>
      <c r="B10" s="141" t="s">
        <v>50</v>
      </c>
      <c r="C10" s="141"/>
      <c r="D10" s="142" t="s">
        <v>51</v>
      </c>
      <c r="E10" s="147">
        <v>0.5</v>
      </c>
      <c r="F10" s="144">
        <v>6918.16</v>
      </c>
      <c r="G10" s="145">
        <f t="shared" si="0"/>
        <v>0.345908</v>
      </c>
      <c r="H10" s="137"/>
    </row>
    <row r="11" s="129" customFormat="1" ht="20" customHeight="1" spans="1:8">
      <c r="A11" s="137"/>
      <c r="B11" s="141" t="s">
        <v>52</v>
      </c>
      <c r="C11" s="141"/>
      <c r="D11" s="142" t="s">
        <v>49</v>
      </c>
      <c r="E11" s="143">
        <f>(45+35)*2*2</f>
        <v>320</v>
      </c>
      <c r="F11" s="144">
        <v>59.78</v>
      </c>
      <c r="G11" s="145">
        <f t="shared" si="0"/>
        <v>1.91296</v>
      </c>
      <c r="H11" s="137"/>
    </row>
    <row r="12" s="129" customFormat="1" ht="25" customHeight="1" spans="1:8">
      <c r="A12" s="137"/>
      <c r="B12" s="141" t="s">
        <v>53</v>
      </c>
      <c r="C12" s="137"/>
      <c r="D12" s="142" t="s">
        <v>54</v>
      </c>
      <c r="E12" s="143">
        <v>1</v>
      </c>
      <c r="F12" s="144">
        <v>3000</v>
      </c>
      <c r="G12" s="145">
        <f t="shared" si="0"/>
        <v>0.3</v>
      </c>
      <c r="H12" s="137"/>
    </row>
    <row r="13" s="129" customFormat="1" ht="25" customHeight="1" spans="1:8">
      <c r="A13" s="137"/>
      <c r="B13" s="148" t="s">
        <v>55</v>
      </c>
      <c r="C13" s="137"/>
      <c r="D13" s="149" t="s">
        <v>51</v>
      </c>
      <c r="E13" s="150">
        <v>0.2</v>
      </c>
      <c r="F13" s="151">
        <v>6500</v>
      </c>
      <c r="G13" s="145">
        <f t="shared" si="0"/>
        <v>0.13</v>
      </c>
      <c r="H13" s="137"/>
    </row>
    <row r="14" s="129" customFormat="1" ht="25" customHeight="1" spans="1:8">
      <c r="A14" s="137">
        <v>2</v>
      </c>
      <c r="B14" s="138" t="s">
        <v>56</v>
      </c>
      <c r="C14" s="137"/>
      <c r="D14" s="137" t="s">
        <v>57</v>
      </c>
      <c r="E14" s="139">
        <v>1</v>
      </c>
      <c r="F14" s="151"/>
      <c r="G14" s="152">
        <f>SUM(G15:G22)</f>
        <v>5.5</v>
      </c>
      <c r="H14" s="137"/>
    </row>
    <row r="15" s="129" customFormat="1" ht="25" customHeight="1" spans="1:8">
      <c r="A15" s="137"/>
      <c r="B15" s="153" t="s">
        <v>58</v>
      </c>
      <c r="C15" s="137"/>
      <c r="D15" s="154" t="s">
        <v>59</v>
      </c>
      <c r="E15" s="155" t="s">
        <v>60</v>
      </c>
      <c r="F15" s="156">
        <v>2500</v>
      </c>
      <c r="G15" s="145">
        <f t="shared" ref="G15:G24" si="1">ROUND(E15,2)*ROUND(F15,2)/10000</f>
        <v>0.25</v>
      </c>
      <c r="H15" s="137"/>
    </row>
    <row r="16" s="129" customFormat="1" ht="25" customHeight="1" spans="1:8">
      <c r="A16" s="137"/>
      <c r="B16" s="153" t="s">
        <v>61</v>
      </c>
      <c r="C16" s="137"/>
      <c r="D16" s="154" t="s">
        <v>62</v>
      </c>
      <c r="E16" s="155" t="s">
        <v>60</v>
      </c>
      <c r="F16" s="156">
        <v>6000</v>
      </c>
      <c r="G16" s="145">
        <f t="shared" si="1"/>
        <v>0.6</v>
      </c>
      <c r="H16" s="137"/>
    </row>
    <row r="17" s="129" customFormat="1" ht="25" customHeight="1" spans="1:8">
      <c r="A17" s="137"/>
      <c r="B17" s="153" t="s">
        <v>63</v>
      </c>
      <c r="C17" s="137"/>
      <c r="D17" s="154" t="s">
        <v>62</v>
      </c>
      <c r="E17" s="155" t="s">
        <v>60</v>
      </c>
      <c r="F17" s="156">
        <v>4000</v>
      </c>
      <c r="G17" s="145">
        <f t="shared" si="1"/>
        <v>0.4</v>
      </c>
      <c r="H17" s="137"/>
    </row>
    <row r="18" s="129" customFormat="1" ht="25" customHeight="1" spans="1:8">
      <c r="A18" s="137"/>
      <c r="B18" s="153" t="s">
        <v>64</v>
      </c>
      <c r="C18" s="137"/>
      <c r="D18" s="154" t="s">
        <v>62</v>
      </c>
      <c r="E18" s="155" t="s">
        <v>60</v>
      </c>
      <c r="F18" s="156">
        <v>2000</v>
      </c>
      <c r="G18" s="145">
        <f t="shared" si="1"/>
        <v>0.2</v>
      </c>
      <c r="H18" s="137"/>
    </row>
    <row r="19" s="129" customFormat="1" ht="25" customHeight="1" spans="1:8">
      <c r="A19" s="137"/>
      <c r="B19" s="153" t="s">
        <v>65</v>
      </c>
      <c r="C19" s="137"/>
      <c r="D19" s="154" t="s">
        <v>59</v>
      </c>
      <c r="E19" s="155" t="s">
        <v>60</v>
      </c>
      <c r="F19" s="156">
        <v>20000</v>
      </c>
      <c r="G19" s="145">
        <f t="shared" si="1"/>
        <v>2</v>
      </c>
      <c r="H19" s="137"/>
    </row>
    <row r="20" s="129" customFormat="1" ht="24" customHeight="1" spans="1:8">
      <c r="A20" s="137"/>
      <c r="B20" s="153" t="s">
        <v>66</v>
      </c>
      <c r="C20" s="137"/>
      <c r="D20" s="154" t="s">
        <v>59</v>
      </c>
      <c r="E20" s="155" t="s">
        <v>60</v>
      </c>
      <c r="F20" s="156">
        <v>8000</v>
      </c>
      <c r="G20" s="145">
        <f t="shared" si="1"/>
        <v>0.8</v>
      </c>
      <c r="H20" s="137"/>
    </row>
    <row r="21" s="129" customFormat="1" ht="20" customHeight="1" spans="1:8">
      <c r="A21" s="137"/>
      <c r="B21" s="153" t="s">
        <v>67</v>
      </c>
      <c r="C21" s="137"/>
      <c r="D21" s="154" t="s">
        <v>57</v>
      </c>
      <c r="E21" s="155" t="s">
        <v>60</v>
      </c>
      <c r="F21" s="156">
        <v>10000</v>
      </c>
      <c r="G21" s="145">
        <f t="shared" si="1"/>
        <v>1</v>
      </c>
      <c r="H21" s="137"/>
    </row>
    <row r="22" s="129" customFormat="1" ht="20" customHeight="1" spans="1:8">
      <c r="A22" s="137"/>
      <c r="B22" s="153" t="s">
        <v>68</v>
      </c>
      <c r="C22" s="137"/>
      <c r="D22" s="154" t="s">
        <v>57</v>
      </c>
      <c r="E22" s="155" t="s">
        <v>60</v>
      </c>
      <c r="F22" s="156">
        <v>2500</v>
      </c>
      <c r="G22" s="145">
        <f t="shared" si="1"/>
        <v>0.25</v>
      </c>
      <c r="H22" s="137"/>
    </row>
    <row r="23" s="129" customFormat="1" ht="20" customHeight="1" spans="1:8">
      <c r="A23" s="137">
        <v>3</v>
      </c>
      <c r="B23" s="146" t="s">
        <v>69</v>
      </c>
      <c r="C23" s="137"/>
      <c r="D23" s="137" t="s">
        <v>57</v>
      </c>
      <c r="E23" s="139">
        <v>1</v>
      </c>
      <c r="F23" s="137">
        <v>5000</v>
      </c>
      <c r="G23" s="152">
        <f t="shared" si="1"/>
        <v>0.5</v>
      </c>
      <c r="H23" s="137"/>
    </row>
    <row r="24" s="129" customFormat="1" ht="20" customHeight="1" spans="1:8">
      <c r="A24" s="137">
        <v>4</v>
      </c>
      <c r="B24" s="146" t="s">
        <v>70</v>
      </c>
      <c r="C24" s="137"/>
      <c r="D24" s="137" t="s">
        <v>47</v>
      </c>
      <c r="E24" s="139">
        <v>2500</v>
      </c>
      <c r="F24" s="137">
        <v>10</v>
      </c>
      <c r="G24" s="152">
        <f t="shared" si="1"/>
        <v>2.5</v>
      </c>
      <c r="H24" s="137"/>
    </row>
    <row r="25" s="129" customFormat="1" ht="20" customHeight="1" spans="1:8">
      <c r="A25" s="137"/>
      <c r="B25" s="146"/>
      <c r="C25" s="137"/>
      <c r="D25" s="137"/>
      <c r="E25" s="139"/>
      <c r="F25" s="137"/>
      <c r="G25" s="137"/>
      <c r="H25" s="137"/>
    </row>
    <row r="26" s="129" customFormat="1" ht="20" customHeight="1" spans="1:8">
      <c r="A26" s="137" t="s">
        <v>15</v>
      </c>
      <c r="B26" s="134" t="s">
        <v>16</v>
      </c>
      <c r="C26" s="137"/>
      <c r="D26" s="137"/>
      <c r="E26" s="139"/>
      <c r="F26" s="137"/>
      <c r="G26" s="157">
        <f>SUM(G27:G32)</f>
        <v>9.05</v>
      </c>
      <c r="H26" s="137"/>
    </row>
    <row r="27" s="129" customFormat="1" ht="20" customHeight="1" spans="1:8">
      <c r="A27" s="137">
        <v>1</v>
      </c>
      <c r="B27" s="146" t="s">
        <v>71</v>
      </c>
      <c r="C27" s="137" t="s">
        <v>72</v>
      </c>
      <c r="D27" s="137" t="s">
        <v>73</v>
      </c>
      <c r="E27" s="137">
        <v>38</v>
      </c>
      <c r="F27" s="137">
        <v>250</v>
      </c>
      <c r="G27" s="145">
        <f t="shared" ref="G27:G32" si="2">ROUND(E27,2)*ROUND(F27,2)/10000</f>
        <v>0.95</v>
      </c>
      <c r="H27" s="137"/>
    </row>
    <row r="28" s="129" customFormat="1" ht="20" customHeight="1" spans="1:8">
      <c r="A28" s="137">
        <v>2</v>
      </c>
      <c r="B28" s="146" t="s">
        <v>74</v>
      </c>
      <c r="C28" s="137" t="s">
        <v>75</v>
      </c>
      <c r="D28" s="137" t="s">
        <v>76</v>
      </c>
      <c r="E28" s="137">
        <v>4</v>
      </c>
      <c r="F28" s="137">
        <v>5000</v>
      </c>
      <c r="G28" s="145">
        <f t="shared" si="2"/>
        <v>2</v>
      </c>
      <c r="H28" s="137"/>
    </row>
    <row r="29" s="129" customFormat="1" ht="27" customHeight="1" spans="1:8">
      <c r="A29" s="137">
        <v>3</v>
      </c>
      <c r="B29" s="146" t="s">
        <v>77</v>
      </c>
      <c r="C29" s="137" t="s">
        <v>78</v>
      </c>
      <c r="D29" s="137" t="s">
        <v>76</v>
      </c>
      <c r="E29" s="158">
        <v>12</v>
      </c>
      <c r="F29" s="137">
        <v>3000</v>
      </c>
      <c r="G29" s="145">
        <f t="shared" si="2"/>
        <v>3.6</v>
      </c>
      <c r="H29" s="159" t="s">
        <v>79</v>
      </c>
    </row>
    <row r="30" s="129" customFormat="1" ht="20" customHeight="1" spans="1:8">
      <c r="A30" s="137">
        <v>4</v>
      </c>
      <c r="B30" s="146" t="s">
        <v>80</v>
      </c>
      <c r="C30" s="137"/>
      <c r="D30" s="137" t="s">
        <v>57</v>
      </c>
      <c r="E30" s="137">
        <v>1</v>
      </c>
      <c r="F30" s="137">
        <v>10000</v>
      </c>
      <c r="G30" s="145">
        <f t="shared" si="2"/>
        <v>1</v>
      </c>
      <c r="H30" s="137"/>
    </row>
    <row r="31" s="129" customFormat="1" ht="20" customHeight="1" spans="1:8">
      <c r="A31" s="137">
        <v>5</v>
      </c>
      <c r="B31" s="146" t="s">
        <v>81</v>
      </c>
      <c r="C31" s="137"/>
      <c r="D31" s="137" t="s">
        <v>57</v>
      </c>
      <c r="E31" s="137">
        <v>1</v>
      </c>
      <c r="F31" s="137">
        <v>5000</v>
      </c>
      <c r="G31" s="145">
        <f t="shared" si="2"/>
        <v>0.5</v>
      </c>
      <c r="H31" s="137"/>
    </row>
    <row r="32" s="129" customFormat="1" ht="20" customHeight="1" spans="1:8">
      <c r="A32" s="137">
        <v>6</v>
      </c>
      <c r="B32" s="146" t="s">
        <v>82</v>
      </c>
      <c r="C32" s="137" t="s">
        <v>83</v>
      </c>
      <c r="D32" s="137" t="s">
        <v>84</v>
      </c>
      <c r="E32" s="137">
        <v>4</v>
      </c>
      <c r="F32" s="137">
        <v>2500</v>
      </c>
      <c r="G32" s="145">
        <f t="shared" si="2"/>
        <v>1</v>
      </c>
      <c r="H32" s="137"/>
    </row>
    <row r="33" s="129" customFormat="1" ht="20" customHeight="1" spans="1:8">
      <c r="A33" s="157" t="s">
        <v>17</v>
      </c>
      <c r="B33" s="134" t="s">
        <v>85</v>
      </c>
      <c r="C33" s="137"/>
      <c r="D33" s="137"/>
      <c r="E33" s="137"/>
      <c r="F33" s="137"/>
      <c r="G33" s="137"/>
      <c r="H33" s="137"/>
    </row>
    <row r="34" s="129" customFormat="1" ht="20" customHeight="1" spans="1:8">
      <c r="A34" s="137">
        <v>1</v>
      </c>
      <c r="B34" s="146" t="s">
        <v>86</v>
      </c>
      <c r="C34" s="137" t="s">
        <v>87</v>
      </c>
      <c r="D34" s="137"/>
      <c r="E34" s="137"/>
      <c r="F34" s="137"/>
      <c r="G34" s="160" t="e">
        <f>SUM(G35:G39)</f>
        <v>#REF!</v>
      </c>
      <c r="H34" s="137"/>
    </row>
    <row r="35" s="129" customFormat="1" ht="20" customHeight="1" spans="1:15">
      <c r="A35" s="137"/>
      <c r="B35" s="146" t="s">
        <v>88</v>
      </c>
      <c r="C35" s="137"/>
      <c r="D35" s="137" t="s">
        <v>89</v>
      </c>
      <c r="E35" s="137">
        <v>0.1</v>
      </c>
      <c r="F35" s="137">
        <v>10000</v>
      </c>
      <c r="G35" s="145">
        <f t="shared" ref="G35:G39" si="3">ROUND(E35,2)*ROUND(F35,2)/10000</f>
        <v>0.1</v>
      </c>
      <c r="H35" s="137"/>
      <c r="O35" s="129">
        <v>1.1</v>
      </c>
    </row>
    <row r="36" s="129" customFormat="1" ht="20" customHeight="1" spans="1:8">
      <c r="A36" s="137"/>
      <c r="B36" s="146" t="s">
        <v>90</v>
      </c>
      <c r="C36" s="137"/>
      <c r="D36" s="137" t="s">
        <v>47</v>
      </c>
      <c r="E36" s="137">
        <v>110</v>
      </c>
      <c r="F36" s="137" t="e">
        <f>#REF!</f>
        <v>#REF!</v>
      </c>
      <c r="G36" s="145" t="e">
        <f t="shared" si="3"/>
        <v>#REF!</v>
      </c>
      <c r="H36" s="137"/>
    </row>
    <row r="37" s="129" customFormat="1" ht="20" customHeight="1" spans="1:8">
      <c r="A37" s="137"/>
      <c r="B37" s="146" t="s">
        <v>91</v>
      </c>
      <c r="C37" s="137" t="s">
        <v>87</v>
      </c>
      <c r="D37" s="137" t="s">
        <v>47</v>
      </c>
      <c r="E37" s="137">
        <v>110</v>
      </c>
      <c r="F37" s="137"/>
      <c r="G37" s="145">
        <f t="shared" si="3"/>
        <v>0</v>
      </c>
      <c r="H37" s="137" t="s">
        <v>92</v>
      </c>
    </row>
    <row r="38" s="129" customFormat="1" ht="20" customHeight="1" spans="1:8">
      <c r="A38" s="137"/>
      <c r="B38" s="146" t="s">
        <v>93</v>
      </c>
      <c r="C38" s="137"/>
      <c r="D38" s="137" t="s">
        <v>47</v>
      </c>
      <c r="E38" s="137">
        <v>25</v>
      </c>
      <c r="F38" s="137"/>
      <c r="G38" s="145">
        <f t="shared" si="3"/>
        <v>0</v>
      </c>
      <c r="H38" s="137"/>
    </row>
    <row r="39" s="129" customFormat="1" ht="20" customHeight="1" spans="1:8">
      <c r="A39" s="137"/>
      <c r="B39" s="146" t="s">
        <v>94</v>
      </c>
      <c r="C39" s="137" t="s">
        <v>83</v>
      </c>
      <c r="D39" s="137" t="s">
        <v>84</v>
      </c>
      <c r="E39" s="137">
        <v>6</v>
      </c>
      <c r="F39" s="137">
        <v>2500</v>
      </c>
      <c r="G39" s="145">
        <f t="shared" si="3"/>
        <v>1.5</v>
      </c>
      <c r="H39" s="137"/>
    </row>
    <row r="40" s="129" customFormat="1" ht="20" customHeight="1" spans="1:8">
      <c r="A40" s="137">
        <v>2</v>
      </c>
      <c r="B40" s="146" t="s">
        <v>95</v>
      </c>
      <c r="C40" s="137"/>
      <c r="D40" s="137"/>
      <c r="E40" s="137"/>
      <c r="F40" s="137"/>
      <c r="G40" s="137"/>
      <c r="H40" s="137"/>
    </row>
    <row r="41" s="129" customFormat="1" ht="24" customHeight="1" spans="1:8">
      <c r="A41" s="137"/>
      <c r="B41" s="146" t="s">
        <v>96</v>
      </c>
      <c r="C41" s="137"/>
      <c r="D41" s="161" t="s">
        <v>97</v>
      </c>
      <c r="E41" s="137"/>
      <c r="F41" s="137"/>
      <c r="G41" s="137"/>
      <c r="H41" s="137"/>
    </row>
    <row r="42" s="129" customFormat="1" ht="20" customHeight="1" spans="1:8">
      <c r="A42" s="137"/>
      <c r="B42" s="146" t="s">
        <v>98</v>
      </c>
      <c r="C42" s="137"/>
      <c r="D42" s="137" t="s">
        <v>73</v>
      </c>
      <c r="E42" s="137"/>
      <c r="F42" s="137"/>
      <c r="G42" s="137"/>
      <c r="H42" s="137"/>
    </row>
    <row r="43" s="129" customFormat="1" ht="20" customHeight="1" spans="1:8">
      <c r="A43" s="137"/>
      <c r="B43" s="146" t="s">
        <v>99</v>
      </c>
      <c r="C43" s="137"/>
      <c r="D43" s="137" t="s">
        <v>47</v>
      </c>
      <c r="E43" s="137"/>
      <c r="F43" s="137"/>
      <c r="G43" s="137"/>
      <c r="H43" s="137"/>
    </row>
    <row r="44" s="129" customFormat="1" ht="20" customHeight="1" spans="1:8">
      <c r="A44" s="137"/>
      <c r="B44" s="146" t="s">
        <v>100</v>
      </c>
      <c r="C44" s="137"/>
      <c r="D44" s="161" t="s">
        <v>97</v>
      </c>
      <c r="E44" s="137"/>
      <c r="F44" s="137"/>
      <c r="G44" s="137"/>
      <c r="H44" s="137"/>
    </row>
    <row r="45" s="129" customFormat="1" ht="20" customHeight="1" spans="1:8">
      <c r="A45" s="137"/>
      <c r="B45" s="146" t="s">
        <v>101</v>
      </c>
      <c r="C45" s="137"/>
      <c r="D45" s="161" t="s">
        <v>97</v>
      </c>
      <c r="E45" s="137"/>
      <c r="F45" s="137"/>
      <c r="G45" s="137"/>
      <c r="H45" s="137"/>
    </row>
    <row r="46" s="129" customFormat="1" ht="20" customHeight="1" spans="1:8">
      <c r="A46" s="137"/>
      <c r="B46" s="146" t="s">
        <v>102</v>
      </c>
      <c r="C46" s="137"/>
      <c r="D46" s="137" t="s">
        <v>59</v>
      </c>
      <c r="E46" s="137">
        <v>1</v>
      </c>
      <c r="F46" s="137"/>
      <c r="G46" s="137"/>
      <c r="H46" s="137"/>
    </row>
    <row r="47" s="129" customFormat="1" ht="20" customHeight="1" spans="1:8">
      <c r="A47" s="137">
        <v>3</v>
      </c>
      <c r="B47" s="146" t="s">
        <v>103</v>
      </c>
      <c r="C47" s="137" t="s">
        <v>104</v>
      </c>
      <c r="D47" s="137" t="s">
        <v>73</v>
      </c>
      <c r="E47" s="137">
        <v>38</v>
      </c>
      <c r="F47" s="137"/>
      <c r="G47" s="137"/>
      <c r="H47" s="162" t="s">
        <v>105</v>
      </c>
    </row>
    <row r="48" s="129" customFormat="1" ht="20" customHeight="1" spans="1:8">
      <c r="A48" s="137">
        <v>4</v>
      </c>
      <c r="B48" s="146" t="s">
        <v>106</v>
      </c>
      <c r="C48" s="137" t="s">
        <v>107</v>
      </c>
      <c r="D48" s="161" t="s">
        <v>97</v>
      </c>
      <c r="E48" s="137">
        <f>115*1.9</f>
        <v>218.5</v>
      </c>
      <c r="F48" s="137"/>
      <c r="G48" s="137"/>
      <c r="H48" s="137"/>
    </row>
    <row r="49" s="129" customFormat="1" ht="20" customHeight="1" spans="1:8">
      <c r="A49" s="137">
        <v>5</v>
      </c>
      <c r="B49" s="146" t="s">
        <v>108</v>
      </c>
      <c r="C49" s="137"/>
      <c r="D49" s="161" t="s">
        <v>97</v>
      </c>
      <c r="E49" s="137"/>
      <c r="F49" s="137"/>
      <c r="G49" s="137"/>
      <c r="H49" s="137"/>
    </row>
    <row r="50" s="129" customFormat="1" ht="20" customHeight="1" spans="1:8">
      <c r="A50" s="137">
        <v>6</v>
      </c>
      <c r="B50" s="146" t="s">
        <v>109</v>
      </c>
      <c r="C50" s="137"/>
      <c r="D50" s="161" t="s">
        <v>97</v>
      </c>
      <c r="E50" s="137"/>
      <c r="F50" s="137"/>
      <c r="G50" s="137"/>
      <c r="H50" s="137"/>
    </row>
    <row r="51" s="129" customFormat="1" ht="20" customHeight="1" spans="1:8">
      <c r="A51" s="137">
        <v>7</v>
      </c>
      <c r="B51" s="146" t="s">
        <v>110</v>
      </c>
      <c r="C51" s="137"/>
      <c r="D51" s="137" t="s">
        <v>73</v>
      </c>
      <c r="E51" s="137">
        <v>160</v>
      </c>
      <c r="F51" s="137"/>
      <c r="G51" s="137"/>
      <c r="H51" s="137"/>
    </row>
    <row r="52" s="129" customFormat="1" ht="20" customHeight="1" spans="1:8">
      <c r="A52" s="137">
        <v>8</v>
      </c>
      <c r="B52" s="146" t="s">
        <v>111</v>
      </c>
      <c r="C52" s="137" t="s">
        <v>112</v>
      </c>
      <c r="D52" s="137" t="s">
        <v>76</v>
      </c>
      <c r="E52" s="137">
        <v>1</v>
      </c>
      <c r="F52" s="137"/>
      <c r="G52" s="137"/>
      <c r="H52" s="137"/>
    </row>
    <row r="53" s="129" customFormat="1" ht="20" customHeight="1" spans="1:8">
      <c r="A53" s="137">
        <v>9</v>
      </c>
      <c r="B53" s="146" t="s">
        <v>113</v>
      </c>
      <c r="C53" s="137" t="s">
        <v>114</v>
      </c>
      <c r="D53" s="161" t="s">
        <v>97</v>
      </c>
      <c r="E53" s="137"/>
      <c r="F53" s="137"/>
      <c r="G53" s="137"/>
      <c r="H53" s="137"/>
    </row>
    <row r="54" s="129" customFormat="1" ht="20" customHeight="1" spans="1:8">
      <c r="A54" s="137">
        <v>10</v>
      </c>
      <c r="B54" s="146" t="s">
        <v>115</v>
      </c>
      <c r="C54" s="137" t="s">
        <v>116</v>
      </c>
      <c r="D54" s="137" t="s">
        <v>84</v>
      </c>
      <c r="E54" s="137">
        <v>8</v>
      </c>
      <c r="F54" s="137"/>
      <c r="G54" s="137"/>
      <c r="H54" s="137" t="s">
        <v>117</v>
      </c>
    </row>
    <row r="55" s="129" customFormat="1" ht="20" customHeight="1" spans="1:8">
      <c r="A55" s="137">
        <v>11</v>
      </c>
      <c r="B55" s="146" t="s">
        <v>118</v>
      </c>
      <c r="C55" s="137"/>
      <c r="D55" s="137" t="s">
        <v>73</v>
      </c>
      <c r="E55" s="137">
        <v>12</v>
      </c>
      <c r="F55" s="137"/>
      <c r="G55" s="137"/>
      <c r="H55" s="137"/>
    </row>
    <row r="56" s="129" customFormat="1" ht="20" customHeight="1" spans="1:8">
      <c r="A56" s="137">
        <v>12</v>
      </c>
      <c r="B56" s="159" t="s">
        <v>119</v>
      </c>
      <c r="C56" s="137" t="s">
        <v>120</v>
      </c>
      <c r="D56" s="137" t="s">
        <v>73</v>
      </c>
      <c r="E56" s="137">
        <v>50</v>
      </c>
      <c r="F56" s="137"/>
      <c r="G56" s="137"/>
      <c r="H56" s="137"/>
    </row>
    <row r="57" s="129" customFormat="1" ht="20" customHeight="1" spans="1:8">
      <c r="A57" s="137">
        <v>13</v>
      </c>
      <c r="B57" s="159" t="s">
        <v>121</v>
      </c>
      <c r="C57" s="137"/>
      <c r="D57" s="137" t="s">
        <v>73</v>
      </c>
      <c r="E57" s="137"/>
      <c r="F57" s="137"/>
      <c r="G57" s="137"/>
      <c r="H57" s="137"/>
    </row>
    <row r="58" s="129" customFormat="1" ht="20" customHeight="1" spans="1:8">
      <c r="A58" s="137">
        <v>14</v>
      </c>
      <c r="B58" s="146" t="s">
        <v>122</v>
      </c>
      <c r="C58" s="137"/>
      <c r="D58" s="137" t="s">
        <v>59</v>
      </c>
      <c r="E58" s="137">
        <v>1</v>
      </c>
      <c r="F58" s="137"/>
      <c r="G58" s="137"/>
      <c r="H58" s="137"/>
    </row>
    <row r="59" s="129" customFormat="1" ht="24" customHeight="1" spans="1:8">
      <c r="A59" s="137">
        <v>15</v>
      </c>
      <c r="B59" s="159" t="s">
        <v>123</v>
      </c>
      <c r="C59" s="137"/>
      <c r="D59" s="137" t="s">
        <v>124</v>
      </c>
      <c r="E59" s="137">
        <v>1</v>
      </c>
      <c r="F59" s="137">
        <v>5000</v>
      </c>
      <c r="G59" s="137"/>
      <c r="H59" s="137"/>
    </row>
    <row r="60" s="129" customFormat="1" ht="20" customHeight="1" spans="1:8">
      <c r="A60" s="137"/>
      <c r="B60" s="146"/>
      <c r="C60" s="137"/>
      <c r="D60" s="137"/>
      <c r="E60" s="137"/>
      <c r="F60" s="137"/>
      <c r="G60" s="137"/>
      <c r="H60" s="137"/>
    </row>
    <row r="61" s="129" customFormat="1" ht="20" customHeight="1" spans="1:8">
      <c r="A61" s="157" t="s">
        <v>19</v>
      </c>
      <c r="B61" s="157" t="s">
        <v>20</v>
      </c>
      <c r="C61" s="137"/>
      <c r="D61" s="137"/>
      <c r="E61" s="137"/>
      <c r="F61" s="137"/>
      <c r="G61" s="137"/>
      <c r="H61" s="137"/>
    </row>
    <row r="62" s="129" customFormat="1" ht="20" customHeight="1" spans="1:8">
      <c r="A62" s="137">
        <v>1</v>
      </c>
      <c r="B62" s="146" t="s">
        <v>125</v>
      </c>
      <c r="C62" s="137"/>
      <c r="D62" s="137"/>
      <c r="E62" s="137"/>
      <c r="F62" s="137"/>
      <c r="G62" s="137"/>
      <c r="H62" s="137"/>
    </row>
    <row r="63" s="129" customFormat="1" ht="20" customHeight="1" spans="1:8">
      <c r="A63" s="137">
        <v>2</v>
      </c>
      <c r="B63" s="146" t="s">
        <v>126</v>
      </c>
      <c r="C63" s="137" t="s">
        <v>127</v>
      </c>
      <c r="D63" s="137" t="s">
        <v>128</v>
      </c>
      <c r="E63" s="137">
        <v>10</v>
      </c>
      <c r="F63" s="137"/>
      <c r="G63" s="137"/>
      <c r="H63" s="137" t="s">
        <v>129</v>
      </c>
    </row>
    <row r="64" s="129" customFormat="1" ht="20" customHeight="1" spans="1:8">
      <c r="A64" s="137">
        <v>3</v>
      </c>
      <c r="B64" s="146" t="s">
        <v>130</v>
      </c>
      <c r="C64" s="137"/>
      <c r="D64" s="137" t="s">
        <v>84</v>
      </c>
      <c r="E64" s="137">
        <v>20</v>
      </c>
      <c r="F64" s="137"/>
      <c r="G64" s="137"/>
      <c r="H64" s="137"/>
    </row>
    <row r="65" s="129" customFormat="1" ht="20" customHeight="1" spans="1:8">
      <c r="A65" s="137">
        <v>4</v>
      </c>
      <c r="B65" s="146" t="s">
        <v>131</v>
      </c>
      <c r="C65" s="137"/>
      <c r="D65" s="161" t="s">
        <v>97</v>
      </c>
      <c r="E65" s="137">
        <f>21*8.9+6*7</f>
        <v>228.9</v>
      </c>
      <c r="F65" s="137"/>
      <c r="G65" s="137"/>
      <c r="H65" s="137"/>
    </row>
    <row r="66" s="129" customFormat="1" ht="20" customHeight="1" spans="1:8">
      <c r="A66" s="137">
        <v>5</v>
      </c>
      <c r="B66" s="146" t="s">
        <v>132</v>
      </c>
      <c r="C66" s="137"/>
      <c r="D66" s="137" t="s">
        <v>73</v>
      </c>
      <c r="E66" s="137">
        <f>21*2+8.9*2</f>
        <v>59.8</v>
      </c>
      <c r="F66" s="137"/>
      <c r="G66" s="137"/>
      <c r="H66" s="137"/>
    </row>
    <row r="67" s="129" customFormat="1" ht="20" customHeight="1" spans="1:8">
      <c r="A67" s="137">
        <v>6</v>
      </c>
      <c r="B67" s="146" t="s">
        <v>133</v>
      </c>
      <c r="C67" s="137"/>
      <c r="D67" s="137" t="s">
        <v>57</v>
      </c>
      <c r="E67" s="137">
        <v>1</v>
      </c>
      <c r="F67" s="137"/>
      <c r="G67" s="137"/>
      <c r="H67" s="163" t="s">
        <v>134</v>
      </c>
    </row>
    <row r="68" s="129" customFormat="1" ht="20" customHeight="1" spans="1:8">
      <c r="A68" s="137">
        <v>7</v>
      </c>
      <c r="B68" s="146" t="s">
        <v>135</v>
      </c>
      <c r="C68" s="137"/>
      <c r="D68" s="137" t="s">
        <v>57</v>
      </c>
      <c r="E68" s="137">
        <v>1</v>
      </c>
      <c r="F68" s="137"/>
      <c r="G68" s="137"/>
      <c r="H68" s="137" t="s">
        <v>136</v>
      </c>
    </row>
    <row r="69" s="129" customFormat="1" ht="20" customHeight="1" spans="1:8">
      <c r="A69" s="137">
        <v>8</v>
      </c>
      <c r="B69" s="146" t="s">
        <v>137</v>
      </c>
      <c r="C69" s="137"/>
      <c r="D69" s="137" t="s">
        <v>138</v>
      </c>
      <c r="E69" s="137">
        <f>6+7.1*2+14.5+1.2</f>
        <v>35.9</v>
      </c>
      <c r="F69" s="137"/>
      <c r="G69" s="137"/>
      <c r="H69" s="137"/>
    </row>
    <row r="70" s="129" customFormat="1" ht="20" customHeight="1" spans="1:8">
      <c r="A70" s="137">
        <v>9</v>
      </c>
      <c r="B70" s="146" t="s">
        <v>139</v>
      </c>
      <c r="C70" s="137"/>
      <c r="D70" s="161" t="s">
        <v>97</v>
      </c>
      <c r="E70" s="137">
        <f>1.2*(6.8+14+14.4)</f>
        <v>42.24</v>
      </c>
      <c r="F70" s="137"/>
      <c r="G70" s="137"/>
      <c r="H70" s="137"/>
    </row>
    <row r="71" s="129" customFormat="1" ht="20" customHeight="1" spans="1:8">
      <c r="A71" s="137">
        <v>10</v>
      </c>
      <c r="B71" s="146" t="s">
        <v>140</v>
      </c>
      <c r="C71" s="137" t="s">
        <v>141</v>
      </c>
      <c r="D71" s="161" t="s">
        <v>97</v>
      </c>
      <c r="E71" s="137">
        <f>3.6*3.8</f>
        <v>13.68</v>
      </c>
      <c r="F71" s="137"/>
      <c r="G71" s="137"/>
      <c r="H71" s="137"/>
    </row>
    <row r="72" s="129" customFormat="1" ht="20" customHeight="1" spans="1:8">
      <c r="A72" s="137">
        <v>11</v>
      </c>
      <c r="B72" s="146" t="s">
        <v>142</v>
      </c>
      <c r="C72" s="137"/>
      <c r="D72" s="137" t="s">
        <v>143</v>
      </c>
      <c r="E72" s="137">
        <v>22</v>
      </c>
      <c r="F72" s="137"/>
      <c r="G72" s="137"/>
      <c r="H72" s="137"/>
    </row>
    <row r="73" s="129" customFormat="1" ht="20" customHeight="1" spans="1:8">
      <c r="A73" s="157" t="s">
        <v>21</v>
      </c>
      <c r="B73" s="134" t="s">
        <v>22</v>
      </c>
      <c r="C73" s="137"/>
      <c r="D73" s="137"/>
      <c r="E73" s="137"/>
      <c r="F73" s="137"/>
      <c r="G73" s="137"/>
      <c r="H73" s="137"/>
    </row>
    <row r="74" s="129" customFormat="1" ht="20" customHeight="1" spans="1:8">
      <c r="A74" s="137">
        <v>1</v>
      </c>
      <c r="B74" s="146" t="s">
        <v>144</v>
      </c>
      <c r="C74" s="137"/>
      <c r="D74" s="137" t="s">
        <v>59</v>
      </c>
      <c r="E74" s="137">
        <v>1</v>
      </c>
      <c r="F74" s="137"/>
      <c r="G74" s="137"/>
      <c r="H74" s="137"/>
    </row>
    <row r="75" s="129" customFormat="1" ht="20" customHeight="1" spans="1:8">
      <c r="A75" s="137">
        <v>2</v>
      </c>
      <c r="B75" s="146" t="s">
        <v>145</v>
      </c>
      <c r="C75" s="137"/>
      <c r="D75" s="161" t="s">
        <v>97</v>
      </c>
      <c r="E75" s="137"/>
      <c r="F75" s="137"/>
      <c r="G75" s="137"/>
      <c r="H75" s="137"/>
    </row>
    <row r="76" s="129" customFormat="1" ht="20" customHeight="1" spans="1:8">
      <c r="A76" s="137">
        <v>3</v>
      </c>
      <c r="B76" s="146" t="s">
        <v>146</v>
      </c>
      <c r="C76" s="137"/>
      <c r="D76" s="161" t="s">
        <v>97</v>
      </c>
      <c r="E76" s="137"/>
      <c r="F76" s="137"/>
      <c r="G76" s="137"/>
      <c r="H76" s="137"/>
    </row>
    <row r="77" s="129" customFormat="1" ht="20" customHeight="1" spans="1:8">
      <c r="A77" s="137">
        <v>4</v>
      </c>
      <c r="B77" s="146" t="s">
        <v>147</v>
      </c>
      <c r="C77" s="137" t="s">
        <v>148</v>
      </c>
      <c r="D77" s="161" t="s">
        <v>97</v>
      </c>
      <c r="E77" s="137"/>
      <c r="F77" s="137"/>
      <c r="G77" s="137"/>
      <c r="H77" s="137" t="s">
        <v>149</v>
      </c>
    </row>
    <row r="78" s="129" customFormat="1" ht="20" customHeight="1" spans="1:8">
      <c r="A78" s="137">
        <v>5</v>
      </c>
      <c r="B78" s="146" t="s">
        <v>150</v>
      </c>
      <c r="C78" s="137"/>
      <c r="D78" s="137" t="s">
        <v>128</v>
      </c>
      <c r="E78" s="137">
        <v>2</v>
      </c>
      <c r="F78" s="137"/>
      <c r="G78" s="137"/>
      <c r="H78" s="137"/>
    </row>
    <row r="79" s="129" customFormat="1" ht="20" customHeight="1" spans="1:8">
      <c r="A79" s="137">
        <v>6</v>
      </c>
      <c r="B79" s="146" t="s">
        <v>151</v>
      </c>
      <c r="C79" s="164" t="s">
        <v>152</v>
      </c>
      <c r="D79" s="137" t="s">
        <v>128</v>
      </c>
      <c r="E79" s="137">
        <v>6</v>
      </c>
      <c r="F79" s="164"/>
      <c r="G79" s="137"/>
      <c r="H79" s="137"/>
    </row>
    <row r="80" s="129" customFormat="1" ht="20" customHeight="1" spans="1:8">
      <c r="A80" s="137">
        <v>7</v>
      </c>
      <c r="B80" s="146" t="s">
        <v>153</v>
      </c>
      <c r="C80" s="164"/>
      <c r="D80" s="161" t="s">
        <v>97</v>
      </c>
      <c r="E80" s="137">
        <f>6.1*(22.3-0.5+4.25)</f>
        <v>158.905</v>
      </c>
      <c r="F80" s="164"/>
      <c r="G80" s="137"/>
      <c r="H80" s="137" t="s">
        <v>154</v>
      </c>
    </row>
    <row r="81" s="129" customFormat="1" ht="20" customHeight="1" spans="1:8">
      <c r="A81" s="137">
        <v>8</v>
      </c>
      <c r="B81" s="146" t="s">
        <v>155</v>
      </c>
      <c r="C81" s="137"/>
      <c r="D81" s="161" t="s">
        <v>97</v>
      </c>
      <c r="E81" s="137"/>
      <c r="F81" s="137"/>
      <c r="G81" s="137"/>
      <c r="H81" s="137"/>
    </row>
    <row r="82" s="129" customFormat="1" ht="20" customHeight="1" spans="1:8">
      <c r="A82" s="137">
        <v>9</v>
      </c>
      <c r="B82" s="146" t="s">
        <v>156</v>
      </c>
      <c r="C82" s="137"/>
      <c r="D82" s="137" t="s">
        <v>57</v>
      </c>
      <c r="E82" s="137">
        <v>1</v>
      </c>
      <c r="F82" s="137"/>
      <c r="G82" s="137"/>
      <c r="H82" s="137"/>
    </row>
    <row r="83" s="129" customFormat="1" ht="20" customHeight="1" spans="1:8">
      <c r="A83" s="137">
        <v>10</v>
      </c>
      <c r="B83" s="146" t="s">
        <v>157</v>
      </c>
      <c r="C83" s="137"/>
      <c r="D83" s="161" t="s">
        <v>97</v>
      </c>
      <c r="E83" s="137">
        <f>3.5*(8.8+6.1)*2</f>
        <v>104.3</v>
      </c>
      <c r="F83" s="137"/>
      <c r="G83" s="137"/>
      <c r="H83" s="137"/>
    </row>
    <row r="84" s="129" customFormat="1" ht="20" customHeight="1" spans="1:8">
      <c r="A84" s="137">
        <v>11</v>
      </c>
      <c r="B84" s="146" t="s">
        <v>158</v>
      </c>
      <c r="C84" s="137"/>
      <c r="D84" s="161" t="s">
        <v>97</v>
      </c>
      <c r="E84" s="137"/>
      <c r="F84" s="137"/>
      <c r="G84" s="137"/>
      <c r="H84" s="137"/>
    </row>
    <row r="85" s="130" customFormat="1" ht="30" customHeight="1" spans="1:8">
      <c r="A85" s="137">
        <v>12</v>
      </c>
      <c r="B85" s="159" t="s">
        <v>159</v>
      </c>
      <c r="C85" s="164" t="s">
        <v>160</v>
      </c>
      <c r="D85" s="161" t="s">
        <v>97</v>
      </c>
      <c r="E85" s="164"/>
      <c r="F85" s="164"/>
      <c r="G85" s="137"/>
      <c r="H85" s="162"/>
    </row>
    <row r="86" s="129" customFormat="1" ht="20" customHeight="1" spans="1:8">
      <c r="A86" s="137">
        <v>13</v>
      </c>
      <c r="B86" s="146" t="s">
        <v>161</v>
      </c>
      <c r="C86" s="164"/>
      <c r="D86" s="161" t="s">
        <v>97</v>
      </c>
      <c r="E86" s="164"/>
      <c r="F86" s="164"/>
      <c r="G86" s="137"/>
      <c r="H86" s="137"/>
    </row>
    <row r="87" s="129" customFormat="1" ht="20" customHeight="1" spans="1:8">
      <c r="A87" s="137">
        <v>14</v>
      </c>
      <c r="B87" s="146" t="s">
        <v>162</v>
      </c>
      <c r="C87" s="164"/>
      <c r="D87" s="137" t="s">
        <v>59</v>
      </c>
      <c r="E87" s="137">
        <v>1</v>
      </c>
      <c r="F87" s="164"/>
      <c r="G87" s="137"/>
      <c r="H87" s="137"/>
    </row>
    <row r="88" s="129" customFormat="1" ht="20" customHeight="1" spans="1:8">
      <c r="A88" s="137">
        <v>15</v>
      </c>
      <c r="B88" s="146" t="s">
        <v>163</v>
      </c>
      <c r="C88" s="164"/>
      <c r="D88" s="137" t="s">
        <v>57</v>
      </c>
      <c r="E88" s="137">
        <v>1</v>
      </c>
      <c r="F88" s="164"/>
      <c r="G88" s="137"/>
      <c r="H88" s="137"/>
    </row>
    <row r="89" s="129" customFormat="1" ht="36" customHeight="1" spans="1:8">
      <c r="A89" s="137">
        <v>16</v>
      </c>
      <c r="B89" s="146" t="s">
        <v>164</v>
      </c>
      <c r="C89" s="165" t="s">
        <v>165</v>
      </c>
      <c r="D89" s="137" t="s">
        <v>84</v>
      </c>
      <c r="E89" s="137">
        <v>50</v>
      </c>
      <c r="F89" s="164"/>
      <c r="G89" s="137"/>
      <c r="H89" s="137"/>
    </row>
    <row r="90" s="129" customFormat="1" ht="20" customHeight="1" spans="1:8">
      <c r="A90" s="137">
        <v>17</v>
      </c>
      <c r="B90" s="146" t="s">
        <v>166</v>
      </c>
      <c r="C90" s="137"/>
      <c r="D90" s="137" t="s">
        <v>57</v>
      </c>
      <c r="E90" s="137">
        <v>1</v>
      </c>
      <c r="F90" s="137"/>
      <c r="G90" s="137"/>
      <c r="H90" s="137"/>
    </row>
    <row r="91" s="129" customFormat="1" ht="20" customHeight="1" spans="1:8">
      <c r="A91" s="137">
        <v>18</v>
      </c>
      <c r="B91" s="146" t="s">
        <v>167</v>
      </c>
      <c r="C91" s="166" t="s">
        <v>168</v>
      </c>
      <c r="D91" s="137" t="s">
        <v>73</v>
      </c>
      <c r="E91" s="137">
        <f>7*2+2*2+6.6*2+2.5*2+2.5*2</f>
        <v>41.2</v>
      </c>
      <c r="F91" s="164"/>
      <c r="G91" s="137"/>
      <c r="H91" s="137"/>
    </row>
    <row r="92" s="129" customFormat="1" ht="20" customHeight="1" spans="1:8">
      <c r="A92" s="137">
        <v>19</v>
      </c>
      <c r="B92" s="146" t="s">
        <v>169</v>
      </c>
      <c r="C92" s="137"/>
      <c r="D92" s="161" t="s">
        <v>97</v>
      </c>
      <c r="E92" s="137"/>
      <c r="F92" s="137"/>
      <c r="G92" s="137"/>
      <c r="H92" s="137"/>
    </row>
    <row r="93" s="129" customFormat="1" ht="20" customHeight="1" spans="1:8">
      <c r="A93" s="137">
        <v>20</v>
      </c>
      <c r="B93" s="146" t="s">
        <v>170</v>
      </c>
      <c r="C93" s="137" t="s">
        <v>171</v>
      </c>
      <c r="D93" s="137" t="s">
        <v>172</v>
      </c>
      <c r="E93" s="137">
        <v>1</v>
      </c>
      <c r="F93" s="137"/>
      <c r="G93" s="137"/>
      <c r="H93" s="137"/>
    </row>
    <row r="94" s="129" customFormat="1" ht="20" customHeight="1" spans="1:8">
      <c r="A94" s="137">
        <v>21</v>
      </c>
      <c r="B94" s="146" t="s">
        <v>173</v>
      </c>
      <c r="C94" s="137" t="s">
        <v>174</v>
      </c>
      <c r="D94" s="161" t="s">
        <v>97</v>
      </c>
      <c r="E94" s="137">
        <f>4.5*2</f>
        <v>9</v>
      </c>
      <c r="F94" s="137"/>
      <c r="G94" s="137"/>
      <c r="H94" s="137"/>
    </row>
    <row r="95" s="129" customFormat="1" ht="20" customHeight="1" spans="1:8">
      <c r="A95" s="137">
        <v>22</v>
      </c>
      <c r="B95" s="146" t="s">
        <v>175</v>
      </c>
      <c r="C95" s="137"/>
      <c r="D95" s="137" t="s">
        <v>57</v>
      </c>
      <c r="E95" s="137">
        <v>1</v>
      </c>
      <c r="F95" s="137"/>
      <c r="G95" s="137"/>
      <c r="H95" s="137"/>
    </row>
    <row r="96" s="129" customFormat="1" ht="20" customHeight="1" spans="1:8">
      <c r="A96" s="137">
        <v>23</v>
      </c>
      <c r="B96" s="146" t="s">
        <v>176</v>
      </c>
      <c r="C96" s="137" t="s">
        <v>177</v>
      </c>
      <c r="D96" s="137" t="s">
        <v>57</v>
      </c>
      <c r="E96" s="137">
        <v>1</v>
      </c>
      <c r="F96" s="137"/>
      <c r="G96" s="137"/>
      <c r="H96" s="137"/>
    </row>
    <row r="97" s="129" customFormat="1" ht="20" customHeight="1" spans="1:8">
      <c r="A97" s="157" t="s">
        <v>23</v>
      </c>
      <c r="B97" s="134" t="s">
        <v>178</v>
      </c>
      <c r="C97" s="137"/>
      <c r="D97" s="137"/>
      <c r="E97" s="137"/>
      <c r="F97" s="137"/>
      <c r="G97" s="137"/>
      <c r="H97" s="137"/>
    </row>
    <row r="98" s="129" customFormat="1" ht="20" customHeight="1" spans="1:8">
      <c r="A98" s="157">
        <v>1</v>
      </c>
      <c r="B98" s="134" t="s">
        <v>179</v>
      </c>
      <c r="C98" s="164"/>
      <c r="D98" s="164"/>
      <c r="E98" s="164"/>
      <c r="F98" s="164"/>
      <c r="G98" s="137"/>
      <c r="H98" s="137"/>
    </row>
    <row r="99" s="129" customFormat="1" ht="20" customHeight="1" spans="1:8">
      <c r="A99" s="137">
        <v>1.1</v>
      </c>
      <c r="B99" s="146" t="s">
        <v>180</v>
      </c>
      <c r="C99" s="137" t="s">
        <v>181</v>
      </c>
      <c r="D99" s="137" t="s">
        <v>143</v>
      </c>
      <c r="E99" s="137">
        <v>8</v>
      </c>
      <c r="F99" s="137"/>
      <c r="G99" s="137"/>
      <c r="H99" s="137"/>
    </row>
    <row r="100" s="129" customFormat="1" ht="20" customHeight="1" spans="1:8">
      <c r="A100" s="137">
        <v>1.2</v>
      </c>
      <c r="B100" s="146" t="s">
        <v>182</v>
      </c>
      <c r="C100" s="137" t="s">
        <v>183</v>
      </c>
      <c r="D100" s="137" t="s">
        <v>143</v>
      </c>
      <c r="E100" s="137">
        <v>2</v>
      </c>
      <c r="F100" s="137"/>
      <c r="G100" s="137"/>
      <c r="H100" s="137"/>
    </row>
    <row r="101" s="129" customFormat="1" ht="20" customHeight="1" spans="1:8">
      <c r="A101" s="137">
        <v>1.3</v>
      </c>
      <c r="B101" s="146" t="s">
        <v>184</v>
      </c>
      <c r="C101" s="137"/>
      <c r="D101" s="137" t="s">
        <v>185</v>
      </c>
      <c r="E101" s="137">
        <v>2</v>
      </c>
      <c r="F101" s="137"/>
      <c r="G101" s="137"/>
      <c r="H101" s="137"/>
    </row>
    <row r="102" s="129" customFormat="1" ht="20" customHeight="1" spans="1:8">
      <c r="A102" s="137">
        <v>1.4</v>
      </c>
      <c r="B102" s="146" t="s">
        <v>186</v>
      </c>
      <c r="C102" s="137"/>
      <c r="D102" s="137" t="s">
        <v>57</v>
      </c>
      <c r="E102" s="137">
        <v>1</v>
      </c>
      <c r="F102" s="137"/>
      <c r="G102" s="137"/>
      <c r="H102" s="137"/>
    </row>
    <row r="103" s="129" customFormat="1" ht="20" customHeight="1" spans="1:8">
      <c r="A103" s="137">
        <v>1.5</v>
      </c>
      <c r="B103" s="146" t="s">
        <v>187</v>
      </c>
      <c r="C103" s="137"/>
      <c r="D103" s="137" t="s">
        <v>57</v>
      </c>
      <c r="E103" s="137">
        <v>1</v>
      </c>
      <c r="F103" s="137"/>
      <c r="G103" s="137"/>
      <c r="H103" s="137"/>
    </row>
    <row r="104" s="129" customFormat="1" ht="20" customHeight="1" spans="1:8">
      <c r="A104" s="137">
        <v>1.6</v>
      </c>
      <c r="B104" s="146" t="s">
        <v>188</v>
      </c>
      <c r="C104" s="137"/>
      <c r="D104" s="137" t="s">
        <v>57</v>
      </c>
      <c r="E104" s="137">
        <v>1</v>
      </c>
      <c r="F104" s="137"/>
      <c r="G104" s="137"/>
      <c r="H104" s="137"/>
    </row>
    <row r="105" s="129" customFormat="1" ht="20" customHeight="1" spans="1:8">
      <c r="A105" s="137">
        <v>1.7</v>
      </c>
      <c r="B105" s="146" t="s">
        <v>189</v>
      </c>
      <c r="C105" s="137"/>
      <c r="D105" s="137" t="s">
        <v>57</v>
      </c>
      <c r="E105" s="137">
        <v>1</v>
      </c>
      <c r="F105" s="137"/>
      <c r="G105" s="137"/>
      <c r="H105" s="137"/>
    </row>
    <row r="106" s="129" customFormat="1" ht="20" customHeight="1" spans="1:8">
      <c r="A106" s="137">
        <v>1.8</v>
      </c>
      <c r="B106" s="146" t="s">
        <v>190</v>
      </c>
      <c r="C106" s="137"/>
      <c r="D106" s="137" t="s">
        <v>57</v>
      </c>
      <c r="E106" s="137">
        <v>1</v>
      </c>
      <c r="F106" s="137"/>
      <c r="G106" s="137"/>
      <c r="H106" s="137"/>
    </row>
    <row r="107" s="129" customFormat="1" ht="20" customHeight="1" spans="1:8">
      <c r="A107" s="137">
        <v>1.9</v>
      </c>
      <c r="B107" s="146" t="s">
        <v>191</v>
      </c>
      <c r="C107" s="137" t="s">
        <v>192</v>
      </c>
      <c r="D107" s="137" t="s">
        <v>193</v>
      </c>
      <c r="E107" s="137">
        <v>7</v>
      </c>
      <c r="F107" s="137"/>
      <c r="G107" s="137"/>
      <c r="H107" s="137"/>
    </row>
    <row r="108" s="129" customFormat="1" ht="20" customHeight="1" spans="1:8">
      <c r="A108" s="167" t="s">
        <v>194</v>
      </c>
      <c r="B108" s="146" t="s">
        <v>195</v>
      </c>
      <c r="C108" s="137" t="s">
        <v>196</v>
      </c>
      <c r="D108" s="137" t="s">
        <v>197</v>
      </c>
      <c r="E108" s="137">
        <v>1</v>
      </c>
      <c r="F108" s="137"/>
      <c r="G108" s="137"/>
      <c r="H108" s="137"/>
    </row>
    <row r="109" s="129" customFormat="1" ht="20" customHeight="1" spans="1:8">
      <c r="A109" s="157">
        <v>2</v>
      </c>
      <c r="B109" s="134" t="s">
        <v>198</v>
      </c>
      <c r="C109" s="137"/>
      <c r="D109" s="137"/>
      <c r="E109" s="137"/>
      <c r="F109" s="137"/>
      <c r="G109" s="137"/>
      <c r="H109" s="137"/>
    </row>
    <row r="110" s="129" customFormat="1" ht="39" customHeight="1" spans="1:8">
      <c r="A110" s="137">
        <v>2.1</v>
      </c>
      <c r="B110" s="159" t="s">
        <v>199</v>
      </c>
      <c r="C110" s="137" t="s">
        <v>200</v>
      </c>
      <c r="D110" s="137" t="s">
        <v>57</v>
      </c>
      <c r="E110" s="137">
        <v>1</v>
      </c>
      <c r="F110" s="137"/>
      <c r="G110" s="137"/>
      <c r="H110" s="137" t="s">
        <v>201</v>
      </c>
    </row>
    <row r="111" s="129" customFormat="1" ht="27" customHeight="1" spans="1:8">
      <c r="A111" s="137">
        <v>2.2</v>
      </c>
      <c r="B111" s="159" t="s">
        <v>202</v>
      </c>
      <c r="C111" s="137" t="s">
        <v>200</v>
      </c>
      <c r="D111" s="137" t="s">
        <v>57</v>
      </c>
      <c r="E111" s="137">
        <v>1</v>
      </c>
      <c r="F111" s="137"/>
      <c r="G111" s="137"/>
      <c r="H111" s="137" t="s">
        <v>201</v>
      </c>
    </row>
    <row r="112" s="129" customFormat="1" ht="20" customHeight="1" spans="1:8">
      <c r="A112" s="133">
        <v>2.3</v>
      </c>
      <c r="B112" s="159" t="s">
        <v>203</v>
      </c>
      <c r="C112" s="137" t="s">
        <v>200</v>
      </c>
      <c r="D112" s="133" t="s">
        <v>57</v>
      </c>
      <c r="E112" s="133">
        <v>1</v>
      </c>
      <c r="F112" s="133"/>
      <c r="G112" s="133"/>
      <c r="H112" s="137" t="s">
        <v>201</v>
      </c>
    </row>
  </sheetData>
  <mergeCells count="1">
    <mergeCell ref="A1:H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L125"/>
  <sheetViews>
    <sheetView topLeftCell="A115" workbookViewId="0">
      <selection activeCell="F122" sqref="F122"/>
    </sheetView>
  </sheetViews>
  <sheetFormatPr defaultColWidth="9" defaultRowHeight="24" customHeight="1"/>
  <cols>
    <col min="1" max="1" width="6.875" style="67" customWidth="1"/>
    <col min="2" max="2" width="37" style="67" customWidth="1"/>
    <col min="3" max="3" width="9.125" style="70" customWidth="1"/>
    <col min="4" max="4" width="9.125" style="71" customWidth="1"/>
    <col min="5" max="5" width="8" style="72" customWidth="1"/>
    <col min="6" max="6" width="10.625" style="72" customWidth="1"/>
    <col min="7" max="7" width="9.5" style="73" customWidth="1"/>
    <col min="8" max="8" width="9" style="67"/>
    <col min="9" max="9" width="12.625" style="67"/>
    <col min="10" max="10" width="14.125" style="67"/>
    <col min="11" max="11" width="12.875" style="67"/>
    <col min="12" max="12" width="14.125" style="67"/>
    <col min="13" max="16384" width="9" style="67"/>
  </cols>
  <sheetData>
    <row r="1" ht="39" customHeight="1" spans="1:6">
      <c r="A1" s="74" t="s">
        <v>204</v>
      </c>
      <c r="B1" s="74"/>
      <c r="C1" s="74"/>
      <c r="D1" s="74"/>
      <c r="E1" s="74"/>
      <c r="F1" s="74"/>
    </row>
    <row r="2" customHeight="1" spans="1:6">
      <c r="A2" s="75" t="s">
        <v>5</v>
      </c>
      <c r="B2" s="75"/>
      <c r="C2" s="75"/>
      <c r="D2" s="76"/>
      <c r="E2" s="77"/>
      <c r="F2" s="77"/>
    </row>
    <row r="3" ht="25" customHeight="1" spans="1:7">
      <c r="A3" s="78" t="s">
        <v>205</v>
      </c>
      <c r="B3" s="78" t="s">
        <v>8</v>
      </c>
      <c r="C3" s="78" t="s">
        <v>37</v>
      </c>
      <c r="D3" s="79" t="s">
        <v>38</v>
      </c>
      <c r="E3" s="80" t="s">
        <v>206</v>
      </c>
      <c r="F3" s="80" t="s">
        <v>207</v>
      </c>
      <c r="G3" s="80" t="s">
        <v>10</v>
      </c>
    </row>
    <row r="4" s="57" customFormat="1" ht="20.1" customHeight="1" spans="1:7">
      <c r="A4" s="81"/>
      <c r="B4" s="82" t="s">
        <v>11</v>
      </c>
      <c r="C4" s="81"/>
      <c r="D4" s="83"/>
      <c r="E4" s="41"/>
      <c r="F4" s="84">
        <v>0</v>
      </c>
      <c r="G4" s="85"/>
    </row>
    <row r="5" s="58" customFormat="1" ht="20.1" customHeight="1" spans="1:7">
      <c r="A5" s="81" t="s">
        <v>13</v>
      </c>
      <c r="B5" s="82" t="s">
        <v>14</v>
      </c>
      <c r="C5" s="81"/>
      <c r="D5" s="83"/>
      <c r="E5" s="30"/>
      <c r="F5" s="86">
        <v>0</v>
      </c>
      <c r="G5" s="87"/>
    </row>
    <row r="6" s="59" customFormat="1" ht="27" customHeight="1" spans="1:7">
      <c r="A6" s="22">
        <v>1</v>
      </c>
      <c r="B6" s="88" t="s">
        <v>208</v>
      </c>
      <c r="C6" s="89" t="s">
        <v>209</v>
      </c>
      <c r="D6" s="89">
        <v>2500</v>
      </c>
      <c r="E6" s="90"/>
      <c r="F6" s="91"/>
      <c r="G6" s="92"/>
    </row>
    <row r="7" s="59" customFormat="1" ht="20.1" customHeight="1" spans="1:7">
      <c r="A7" s="22">
        <v>2</v>
      </c>
      <c r="B7" s="45" t="s">
        <v>69</v>
      </c>
      <c r="C7" s="89" t="s">
        <v>210</v>
      </c>
      <c r="D7" s="89">
        <v>1</v>
      </c>
      <c r="E7" s="93"/>
      <c r="F7" s="91"/>
      <c r="G7" s="92"/>
    </row>
    <row r="8" s="60" customFormat="1" ht="20.1" customHeight="1" spans="1:8">
      <c r="A8" s="22">
        <v>3</v>
      </c>
      <c r="B8" s="45" t="s">
        <v>211</v>
      </c>
      <c r="C8" s="89"/>
      <c r="D8" s="89"/>
      <c r="E8" s="30"/>
      <c r="F8" s="84"/>
      <c r="G8" s="94"/>
      <c r="H8" s="95"/>
    </row>
    <row r="9" s="61" customFormat="1" ht="18.75" customHeight="1" spans="1:8">
      <c r="A9" s="34">
        <v>3.1</v>
      </c>
      <c r="B9" s="96" t="s">
        <v>42</v>
      </c>
      <c r="C9" s="89" t="s">
        <v>47</v>
      </c>
      <c r="D9" s="89">
        <v>500</v>
      </c>
      <c r="E9" s="90"/>
      <c r="F9" s="91"/>
      <c r="G9" s="97"/>
      <c r="H9" s="98"/>
    </row>
    <row r="10" s="62" customFormat="1" ht="18.75" customHeight="1" spans="1:8">
      <c r="A10" s="34">
        <v>3.2</v>
      </c>
      <c r="B10" s="96" t="s">
        <v>44</v>
      </c>
      <c r="C10" s="89" t="s">
        <v>47</v>
      </c>
      <c r="D10" s="89">
        <v>320</v>
      </c>
      <c r="E10" s="90"/>
      <c r="F10" s="91"/>
      <c r="G10" s="99"/>
      <c r="H10" s="98"/>
    </row>
    <row r="11" s="62" customFormat="1" ht="18.75" customHeight="1" spans="1:8">
      <c r="A11" s="34">
        <v>3.3</v>
      </c>
      <c r="B11" s="96" t="s">
        <v>212</v>
      </c>
      <c r="C11" s="89" t="s">
        <v>47</v>
      </c>
      <c r="D11" s="89">
        <v>236</v>
      </c>
      <c r="E11" s="90"/>
      <c r="F11" s="91"/>
      <c r="G11" s="99"/>
      <c r="H11" s="98"/>
    </row>
    <row r="12" s="63" customFormat="1" ht="18.75" customHeight="1" spans="1:8">
      <c r="A12" s="34">
        <v>3.4</v>
      </c>
      <c r="B12" s="96" t="s">
        <v>213</v>
      </c>
      <c r="C12" s="89" t="s">
        <v>47</v>
      </c>
      <c r="D12" s="89">
        <v>80</v>
      </c>
      <c r="E12" s="90"/>
      <c r="F12" s="91"/>
      <c r="G12" s="99"/>
      <c r="H12" s="98"/>
    </row>
    <row r="13" s="64" customFormat="1" ht="20" customHeight="1" spans="1:8">
      <c r="A13" s="34">
        <v>3.5</v>
      </c>
      <c r="B13" s="96" t="s">
        <v>48</v>
      </c>
      <c r="C13" s="89" t="s">
        <v>214</v>
      </c>
      <c r="D13" s="89">
        <v>45</v>
      </c>
      <c r="E13" s="90"/>
      <c r="F13" s="100"/>
      <c r="G13" s="101"/>
      <c r="H13" s="98"/>
    </row>
    <row r="14" s="62" customFormat="1" ht="18.75" customHeight="1" spans="1:8">
      <c r="A14" s="34">
        <v>3.6</v>
      </c>
      <c r="B14" s="96" t="s">
        <v>50</v>
      </c>
      <c r="C14" s="89" t="s">
        <v>51</v>
      </c>
      <c r="D14" s="89">
        <v>0.5</v>
      </c>
      <c r="E14" s="90"/>
      <c r="F14" s="91"/>
      <c r="G14" s="99"/>
      <c r="H14" s="98"/>
    </row>
    <row r="15" s="65" customFormat="1" ht="18.75" customHeight="1" spans="1:8">
      <c r="A15" s="34">
        <v>3.7</v>
      </c>
      <c r="B15" s="96" t="s">
        <v>52</v>
      </c>
      <c r="C15" s="89" t="s">
        <v>214</v>
      </c>
      <c r="D15" s="89">
        <v>320</v>
      </c>
      <c r="E15" s="90"/>
      <c r="F15" s="91"/>
      <c r="G15" s="102"/>
      <c r="H15" s="98"/>
    </row>
    <row r="16" s="62" customFormat="1" customHeight="1" spans="1:8">
      <c r="A16" s="34">
        <v>3.8</v>
      </c>
      <c r="B16" s="96" t="s">
        <v>215</v>
      </c>
      <c r="C16" s="89" t="s">
        <v>216</v>
      </c>
      <c r="D16" s="89">
        <v>1</v>
      </c>
      <c r="E16" s="93"/>
      <c r="F16" s="100"/>
      <c r="G16" s="99"/>
      <c r="H16" s="98"/>
    </row>
    <row r="17" s="65" customFormat="1" ht="23" customHeight="1" spans="1:7">
      <c r="A17" s="34">
        <v>3.9</v>
      </c>
      <c r="B17" s="96" t="s">
        <v>55</v>
      </c>
      <c r="C17" s="89" t="s">
        <v>51</v>
      </c>
      <c r="D17" s="89">
        <v>0.2</v>
      </c>
      <c r="E17" s="93"/>
      <c r="F17" s="100"/>
      <c r="G17" s="102"/>
    </row>
    <row r="18" s="66" customFormat="1" ht="23" customHeight="1" spans="1:7">
      <c r="A18" s="22">
        <v>4</v>
      </c>
      <c r="B18" s="45" t="s">
        <v>56</v>
      </c>
      <c r="C18" s="89"/>
      <c r="D18" s="89"/>
      <c r="E18" s="93"/>
      <c r="F18" s="84"/>
      <c r="G18" s="103"/>
    </row>
    <row r="19" s="65" customFormat="1" ht="39" customHeight="1" spans="1:7">
      <c r="A19" s="34">
        <v>4.1</v>
      </c>
      <c r="B19" s="104" t="s">
        <v>58</v>
      </c>
      <c r="C19" s="89" t="s">
        <v>217</v>
      </c>
      <c r="D19" s="89" t="s">
        <v>60</v>
      </c>
      <c r="E19" s="93"/>
      <c r="F19" s="100"/>
      <c r="G19" s="102"/>
    </row>
    <row r="20" s="65" customFormat="1" ht="29" customHeight="1" spans="1:7">
      <c r="A20" s="34">
        <v>4.2</v>
      </c>
      <c r="B20" s="104" t="s">
        <v>61</v>
      </c>
      <c r="C20" s="89" t="s">
        <v>218</v>
      </c>
      <c r="D20" s="89" t="s">
        <v>60</v>
      </c>
      <c r="E20" s="93"/>
      <c r="F20" s="100"/>
      <c r="G20" s="102"/>
    </row>
    <row r="21" s="65" customFormat="1" ht="26" customHeight="1" spans="1:7">
      <c r="A21" s="34">
        <v>4.3</v>
      </c>
      <c r="B21" s="104" t="s">
        <v>63</v>
      </c>
      <c r="C21" s="89" t="s">
        <v>218</v>
      </c>
      <c r="D21" s="89" t="s">
        <v>60</v>
      </c>
      <c r="E21" s="93"/>
      <c r="F21" s="100"/>
      <c r="G21" s="102"/>
    </row>
    <row r="22" s="65" customFormat="1" ht="18" customHeight="1" spans="1:7">
      <c r="A22" s="34">
        <v>4.4</v>
      </c>
      <c r="B22" s="104" t="s">
        <v>64</v>
      </c>
      <c r="C22" s="89" t="s">
        <v>218</v>
      </c>
      <c r="D22" s="89" t="s">
        <v>60</v>
      </c>
      <c r="E22" s="93"/>
      <c r="F22" s="100"/>
      <c r="G22" s="102"/>
    </row>
    <row r="23" s="65" customFormat="1" ht="28" customHeight="1" spans="1:7">
      <c r="A23" s="34">
        <v>4.5</v>
      </c>
      <c r="B23" s="104" t="s">
        <v>65</v>
      </c>
      <c r="C23" s="89" t="s">
        <v>217</v>
      </c>
      <c r="D23" s="89" t="s">
        <v>60</v>
      </c>
      <c r="E23" s="93"/>
      <c r="F23" s="100"/>
      <c r="G23" s="102"/>
    </row>
    <row r="24" s="65" customFormat="1" ht="28" customHeight="1" spans="1:7">
      <c r="A24" s="34">
        <v>4.6</v>
      </c>
      <c r="B24" s="104" t="s">
        <v>66</v>
      </c>
      <c r="C24" s="89" t="s">
        <v>217</v>
      </c>
      <c r="D24" s="89" t="s">
        <v>60</v>
      </c>
      <c r="E24" s="93"/>
      <c r="F24" s="100"/>
      <c r="G24" s="102"/>
    </row>
    <row r="25" s="58" customFormat="1" ht="20.1" customHeight="1" spans="1:7">
      <c r="A25" s="34">
        <v>4.7</v>
      </c>
      <c r="B25" s="104" t="s">
        <v>67</v>
      </c>
      <c r="C25" s="89" t="s">
        <v>210</v>
      </c>
      <c r="D25" s="89" t="s">
        <v>60</v>
      </c>
      <c r="E25" s="93"/>
      <c r="F25" s="100"/>
      <c r="G25" s="87"/>
    </row>
    <row r="26" s="58" customFormat="1" ht="20.1" customHeight="1" spans="1:7">
      <c r="A26" s="34">
        <v>4.8</v>
      </c>
      <c r="B26" s="104" t="s">
        <v>68</v>
      </c>
      <c r="C26" s="89" t="s">
        <v>210</v>
      </c>
      <c r="D26" s="89" t="s">
        <v>60</v>
      </c>
      <c r="E26" s="93"/>
      <c r="F26" s="100"/>
      <c r="G26" s="87"/>
    </row>
    <row r="27" s="58" customFormat="1" ht="20.1" customHeight="1" spans="1:7">
      <c r="A27" s="81" t="s">
        <v>15</v>
      </c>
      <c r="B27" s="82" t="s">
        <v>16</v>
      </c>
      <c r="C27" s="89"/>
      <c r="D27" s="89"/>
      <c r="E27" s="30"/>
      <c r="F27" s="84">
        <v>0</v>
      </c>
      <c r="G27" s="87"/>
    </row>
    <row r="28" s="57" customFormat="1" ht="21" customHeight="1" spans="1:9">
      <c r="A28" s="105">
        <v>1</v>
      </c>
      <c r="B28" s="104" t="s">
        <v>219</v>
      </c>
      <c r="C28" s="89" t="s">
        <v>220</v>
      </c>
      <c r="D28" s="89">
        <v>4</v>
      </c>
      <c r="E28" s="106"/>
      <c r="F28" s="100"/>
      <c r="G28" s="85"/>
      <c r="H28" s="107"/>
      <c r="I28" s="118"/>
    </row>
    <row r="29" s="64" customFormat="1" ht="20" customHeight="1" spans="1:7">
      <c r="A29" s="34">
        <v>2</v>
      </c>
      <c r="B29" s="104" t="s">
        <v>221</v>
      </c>
      <c r="C29" s="89" t="s">
        <v>73</v>
      </c>
      <c r="D29" s="89">
        <v>38</v>
      </c>
      <c r="E29" s="106"/>
      <c r="F29" s="100"/>
      <c r="G29" s="101"/>
    </row>
    <row r="30" s="64" customFormat="1" ht="29" customHeight="1" spans="1:7">
      <c r="A30" s="105">
        <v>3</v>
      </c>
      <c r="B30" s="104" t="s">
        <v>222</v>
      </c>
      <c r="C30" s="89" t="s">
        <v>220</v>
      </c>
      <c r="D30" s="89">
        <v>12</v>
      </c>
      <c r="E30" s="106"/>
      <c r="F30" s="100"/>
      <c r="G30" s="101"/>
    </row>
    <row r="31" s="64" customFormat="1" ht="20" customHeight="1" spans="1:7">
      <c r="A31" s="34">
        <v>4</v>
      </c>
      <c r="B31" s="108" t="s">
        <v>80</v>
      </c>
      <c r="C31" s="89" t="s">
        <v>210</v>
      </c>
      <c r="D31" s="89">
        <v>1</v>
      </c>
      <c r="E31" s="106"/>
      <c r="F31" s="100"/>
      <c r="G31" s="101"/>
    </row>
    <row r="32" s="64" customFormat="1" ht="20" customHeight="1" spans="1:7">
      <c r="A32" s="105">
        <v>5</v>
      </c>
      <c r="B32" s="108" t="s">
        <v>81</v>
      </c>
      <c r="C32" s="89" t="s">
        <v>210</v>
      </c>
      <c r="D32" s="89">
        <v>1</v>
      </c>
      <c r="E32" s="106"/>
      <c r="F32" s="100"/>
      <c r="G32" s="101"/>
    </row>
    <row r="33" s="57" customFormat="1" ht="33" customHeight="1" spans="1:7">
      <c r="A33" s="34">
        <v>6</v>
      </c>
      <c r="B33" s="96" t="s">
        <v>223</v>
      </c>
      <c r="C33" s="89" t="s">
        <v>224</v>
      </c>
      <c r="D33" s="89">
        <v>4</v>
      </c>
      <c r="E33" s="106"/>
      <c r="F33" s="100"/>
      <c r="G33" s="85"/>
    </row>
    <row r="34" s="67" customFormat="1" ht="20.1" customHeight="1" spans="1:7">
      <c r="A34" s="27" t="s">
        <v>17</v>
      </c>
      <c r="B34" s="109" t="s">
        <v>18</v>
      </c>
      <c r="C34" s="89"/>
      <c r="D34" s="89"/>
      <c r="E34" s="110"/>
      <c r="F34" s="111"/>
      <c r="G34" s="112"/>
    </row>
    <row r="35" ht="20" customHeight="1" spans="1:7">
      <c r="A35" s="81">
        <v>1</v>
      </c>
      <c r="B35" s="108" t="s">
        <v>86</v>
      </c>
      <c r="C35" s="89"/>
      <c r="D35" s="89"/>
      <c r="E35" s="90"/>
      <c r="F35" s="90"/>
      <c r="G35" s="113"/>
    </row>
    <row r="36" customFormat="1" ht="20" customHeight="1" spans="1:7">
      <c r="A36" s="105">
        <v>1.1</v>
      </c>
      <c r="B36" s="108" t="s">
        <v>225</v>
      </c>
      <c r="C36" s="89" t="s">
        <v>73</v>
      </c>
      <c r="D36" s="89">
        <v>100</v>
      </c>
      <c r="E36" s="22"/>
      <c r="F36" s="100"/>
      <c r="G36" s="113"/>
    </row>
    <row r="37" customFormat="1" ht="20" customHeight="1" spans="1:7">
      <c r="A37" s="105">
        <v>1.2</v>
      </c>
      <c r="B37" s="108" t="s">
        <v>226</v>
      </c>
      <c r="C37" s="89" t="s">
        <v>214</v>
      </c>
      <c r="D37" s="89">
        <v>350</v>
      </c>
      <c r="E37" s="89"/>
      <c r="F37" s="100"/>
      <c r="G37" s="113"/>
    </row>
    <row r="38" customFormat="1" ht="20" customHeight="1" spans="1:7">
      <c r="A38" s="105">
        <v>1.3</v>
      </c>
      <c r="B38" s="108" t="s">
        <v>90</v>
      </c>
      <c r="C38" s="89" t="s">
        <v>47</v>
      </c>
      <c r="D38" s="89">
        <v>55</v>
      </c>
      <c r="E38" s="90"/>
      <c r="F38" s="100"/>
      <c r="G38" s="113"/>
    </row>
    <row r="39" customFormat="1" ht="20" customHeight="1" spans="1:7">
      <c r="A39" s="105">
        <v>1.4</v>
      </c>
      <c r="B39" s="108" t="s">
        <v>227</v>
      </c>
      <c r="C39" s="89" t="s">
        <v>47</v>
      </c>
      <c r="D39" s="89">
        <v>110</v>
      </c>
      <c r="E39" s="90"/>
      <c r="F39" s="100"/>
      <c r="G39" s="113"/>
    </row>
    <row r="40" customFormat="1" ht="20" customHeight="1" spans="1:7">
      <c r="A40" s="105">
        <v>1.5</v>
      </c>
      <c r="B40" s="108" t="s">
        <v>228</v>
      </c>
      <c r="C40" s="89" t="s">
        <v>47</v>
      </c>
      <c r="D40" s="89">
        <v>15</v>
      </c>
      <c r="E40" s="90"/>
      <c r="F40" s="100"/>
      <c r="G40" s="113"/>
    </row>
    <row r="41" customFormat="1" ht="20" customHeight="1" spans="1:7">
      <c r="A41" s="105">
        <v>1.6</v>
      </c>
      <c r="B41" s="108" t="s">
        <v>229</v>
      </c>
      <c r="C41" s="89" t="s">
        <v>47</v>
      </c>
      <c r="D41" s="89">
        <v>12</v>
      </c>
      <c r="E41" s="90"/>
      <c r="F41" s="100"/>
      <c r="G41" s="113"/>
    </row>
    <row r="42" s="65" customFormat="1" ht="18.75" customHeight="1" spans="1:8">
      <c r="A42" s="105">
        <v>1.7</v>
      </c>
      <c r="B42" s="96" t="s">
        <v>52</v>
      </c>
      <c r="C42" s="89" t="s">
        <v>214</v>
      </c>
      <c r="D42" s="89">
        <v>108</v>
      </c>
      <c r="E42" s="90"/>
      <c r="F42" s="91"/>
      <c r="G42" s="102"/>
      <c r="H42" s="98"/>
    </row>
    <row r="43" customFormat="1" ht="31" customHeight="1" spans="1:7">
      <c r="A43" s="105">
        <v>1.8</v>
      </c>
      <c r="B43" s="96" t="s">
        <v>230</v>
      </c>
      <c r="C43" s="89" t="s">
        <v>224</v>
      </c>
      <c r="D43" s="89">
        <v>6</v>
      </c>
      <c r="E43" s="93"/>
      <c r="F43" s="100"/>
      <c r="G43" s="113"/>
    </row>
    <row r="44" customFormat="1" ht="20" customHeight="1" spans="1:7">
      <c r="A44" s="81">
        <v>2</v>
      </c>
      <c r="B44" s="108" t="s">
        <v>95</v>
      </c>
      <c r="C44" s="89"/>
      <c r="D44" s="89"/>
      <c r="E44" s="90"/>
      <c r="F44" s="90"/>
      <c r="G44" s="113"/>
    </row>
    <row r="45" customFormat="1" ht="20" customHeight="1" spans="1:7">
      <c r="A45" s="105">
        <v>2.1</v>
      </c>
      <c r="B45" s="108" t="s">
        <v>231</v>
      </c>
      <c r="C45" s="89" t="s">
        <v>210</v>
      </c>
      <c r="D45" s="89">
        <v>1</v>
      </c>
      <c r="E45" s="93"/>
      <c r="F45" s="100"/>
      <c r="G45" s="113"/>
    </row>
    <row r="46" customFormat="1" ht="20" customHeight="1" spans="1:7">
      <c r="A46" s="105">
        <v>2.2</v>
      </c>
      <c r="B46" s="108" t="s">
        <v>232</v>
      </c>
      <c r="C46" s="89" t="s">
        <v>210</v>
      </c>
      <c r="D46" s="89">
        <v>1</v>
      </c>
      <c r="E46" s="93"/>
      <c r="F46" s="100"/>
      <c r="G46" s="113"/>
    </row>
    <row r="47" customFormat="1" ht="20" customHeight="1" spans="1:7">
      <c r="A47" s="105">
        <v>2.3</v>
      </c>
      <c r="B47" s="108" t="s">
        <v>233</v>
      </c>
      <c r="C47" s="89" t="s">
        <v>47</v>
      </c>
      <c r="D47" s="89">
        <v>20</v>
      </c>
      <c r="E47" s="90"/>
      <c r="F47" s="100"/>
      <c r="G47" s="113"/>
    </row>
    <row r="48" customFormat="1" ht="20" customHeight="1" spans="1:7">
      <c r="A48" s="105">
        <v>2.4</v>
      </c>
      <c r="B48" s="108" t="s">
        <v>234</v>
      </c>
      <c r="C48" s="89" t="s">
        <v>47</v>
      </c>
      <c r="D48" s="89">
        <v>6</v>
      </c>
      <c r="E48" s="90"/>
      <c r="F48" s="100"/>
      <c r="G48" s="113"/>
    </row>
    <row r="49" customFormat="1" ht="20" customHeight="1" spans="1:7">
      <c r="A49" s="105">
        <v>2.5</v>
      </c>
      <c r="B49" s="108" t="s">
        <v>235</v>
      </c>
      <c r="C49" s="89" t="s">
        <v>47</v>
      </c>
      <c r="D49" s="89">
        <v>8</v>
      </c>
      <c r="E49" s="90"/>
      <c r="F49" s="100"/>
      <c r="G49" s="113"/>
    </row>
    <row r="50" customFormat="1" ht="20" customHeight="1" spans="1:7">
      <c r="A50" s="105">
        <v>2.6</v>
      </c>
      <c r="B50" s="108" t="s">
        <v>236</v>
      </c>
      <c r="C50" s="89" t="s">
        <v>47</v>
      </c>
      <c r="D50" s="89">
        <v>1</v>
      </c>
      <c r="E50" s="114"/>
      <c r="F50" s="100"/>
      <c r="G50" s="113"/>
    </row>
    <row r="51" customFormat="1" ht="20" customHeight="1" spans="1:7">
      <c r="A51" s="105">
        <v>2.7</v>
      </c>
      <c r="B51" s="108" t="s">
        <v>237</v>
      </c>
      <c r="C51" s="89" t="s">
        <v>214</v>
      </c>
      <c r="D51" s="89">
        <v>60</v>
      </c>
      <c r="E51" s="93"/>
      <c r="F51" s="100"/>
      <c r="G51" s="113"/>
    </row>
    <row r="52" customFormat="1" ht="20" customHeight="1" spans="1:7">
      <c r="A52" s="105">
        <v>2.8</v>
      </c>
      <c r="B52" s="108" t="s">
        <v>238</v>
      </c>
      <c r="C52" s="89" t="s">
        <v>214</v>
      </c>
      <c r="D52" s="89">
        <v>80</v>
      </c>
      <c r="E52" s="90"/>
      <c r="F52" s="100"/>
      <c r="G52" s="113"/>
    </row>
    <row r="53" s="65" customFormat="1" ht="18.75" customHeight="1" spans="1:8">
      <c r="A53" s="105">
        <v>2.9</v>
      </c>
      <c r="B53" s="96" t="s">
        <v>52</v>
      </c>
      <c r="C53" s="89" t="s">
        <v>214</v>
      </c>
      <c r="D53" s="89">
        <v>35</v>
      </c>
      <c r="E53" s="90"/>
      <c r="F53" s="91"/>
      <c r="G53" s="102"/>
      <c r="H53" s="98"/>
    </row>
    <row r="54" s="68" customFormat="1" ht="20.1" customHeight="1" spans="1:7">
      <c r="A54" s="115" t="s">
        <v>239</v>
      </c>
      <c r="B54" s="108" t="s">
        <v>240</v>
      </c>
      <c r="C54" s="89" t="s">
        <v>217</v>
      </c>
      <c r="D54" s="89">
        <v>1</v>
      </c>
      <c r="E54" s="93"/>
      <c r="F54" s="100"/>
      <c r="G54" s="116"/>
    </row>
    <row r="55" s="68" customFormat="1" ht="20.1" customHeight="1" spans="1:7">
      <c r="A55" s="105">
        <v>2.11</v>
      </c>
      <c r="B55" s="108" t="s">
        <v>241</v>
      </c>
      <c r="C55" s="89" t="s">
        <v>217</v>
      </c>
      <c r="D55" s="89">
        <v>1</v>
      </c>
      <c r="E55" s="93"/>
      <c r="F55" s="100"/>
      <c r="G55" s="116"/>
    </row>
    <row r="56" customFormat="1" ht="20" customHeight="1" spans="1:7">
      <c r="A56" s="81">
        <v>3</v>
      </c>
      <c r="B56" s="108" t="s">
        <v>242</v>
      </c>
      <c r="C56" s="89"/>
      <c r="D56" s="89"/>
      <c r="E56" s="90"/>
      <c r="F56" s="90"/>
      <c r="G56" s="113"/>
    </row>
    <row r="57" s="69" customFormat="1" ht="20.1" customHeight="1" spans="1:7">
      <c r="A57" s="105">
        <v>3.1</v>
      </c>
      <c r="B57" s="108" t="s">
        <v>243</v>
      </c>
      <c r="C57" s="89" t="s">
        <v>210</v>
      </c>
      <c r="D57" s="89">
        <v>1</v>
      </c>
      <c r="E57" s="93"/>
      <c r="F57" s="100"/>
      <c r="G57" s="117"/>
    </row>
    <row r="58" s="68" customFormat="1" ht="26" customHeight="1" spans="1:7">
      <c r="A58" s="105">
        <v>3.2</v>
      </c>
      <c r="B58" s="96" t="s">
        <v>244</v>
      </c>
      <c r="C58" s="89" t="s">
        <v>47</v>
      </c>
      <c r="D58" s="89">
        <v>41.8</v>
      </c>
      <c r="E58" s="90"/>
      <c r="F58" s="100"/>
      <c r="G58" s="116"/>
    </row>
    <row r="59" s="68" customFormat="1" ht="27" customHeight="1" spans="1:7">
      <c r="A59" s="105">
        <v>3.3</v>
      </c>
      <c r="B59" s="96" t="s">
        <v>245</v>
      </c>
      <c r="C59" s="89" t="s">
        <v>47</v>
      </c>
      <c r="D59" s="89">
        <v>11.4</v>
      </c>
      <c r="E59" s="114"/>
      <c r="F59" s="100"/>
      <c r="G59" s="116"/>
    </row>
    <row r="60" s="68" customFormat="1" ht="27" customHeight="1" spans="1:7">
      <c r="A60" s="105">
        <v>3.4</v>
      </c>
      <c r="B60" s="96" t="s">
        <v>246</v>
      </c>
      <c r="C60" s="89" t="s">
        <v>47</v>
      </c>
      <c r="D60" s="89">
        <v>26</v>
      </c>
      <c r="E60" s="114"/>
      <c r="F60" s="100"/>
      <c r="G60" s="116"/>
    </row>
    <row r="61" s="68" customFormat="1" customHeight="1" spans="1:7">
      <c r="A61" s="105">
        <v>3.5</v>
      </c>
      <c r="B61" s="96" t="s">
        <v>247</v>
      </c>
      <c r="C61" s="89" t="s">
        <v>73</v>
      </c>
      <c r="D61" s="89">
        <v>167.2</v>
      </c>
      <c r="E61" s="93"/>
      <c r="F61" s="100"/>
      <c r="G61" s="116"/>
    </row>
    <row r="62" s="68" customFormat="1" ht="25" customHeight="1" spans="1:7">
      <c r="A62" s="105">
        <v>3.6</v>
      </c>
      <c r="B62" s="96" t="s">
        <v>248</v>
      </c>
      <c r="C62" s="89" t="s">
        <v>73</v>
      </c>
      <c r="D62" s="89">
        <v>38</v>
      </c>
      <c r="E62" s="93"/>
      <c r="F62" s="100"/>
      <c r="G62" s="116"/>
    </row>
    <row r="63" s="68" customFormat="1" ht="20.1" customHeight="1" spans="1:7">
      <c r="A63" s="105">
        <v>3.7</v>
      </c>
      <c r="B63" s="108" t="s">
        <v>249</v>
      </c>
      <c r="C63" s="89" t="s">
        <v>214</v>
      </c>
      <c r="D63" s="89">
        <v>218.5</v>
      </c>
      <c r="E63" s="93"/>
      <c r="F63" s="100"/>
      <c r="G63" s="116"/>
    </row>
    <row r="64" s="68" customFormat="1" ht="20.1" customHeight="1" spans="1:7">
      <c r="A64" s="105">
        <v>3.8</v>
      </c>
      <c r="B64" s="108" t="s">
        <v>250</v>
      </c>
      <c r="C64" s="89" t="s">
        <v>214</v>
      </c>
      <c r="D64" s="89">
        <v>750</v>
      </c>
      <c r="E64" s="90"/>
      <c r="F64" s="100"/>
      <c r="G64" s="116"/>
    </row>
    <row r="65" s="68" customFormat="1" ht="20.1" customHeight="1" spans="1:7">
      <c r="A65" s="105">
        <v>3.9</v>
      </c>
      <c r="B65" s="108" t="s">
        <v>251</v>
      </c>
      <c r="C65" s="89" t="s">
        <v>214</v>
      </c>
      <c r="D65" s="89">
        <v>240</v>
      </c>
      <c r="E65" s="93"/>
      <c r="F65" s="100"/>
      <c r="G65" s="116"/>
    </row>
    <row r="66" s="68" customFormat="1" customHeight="1" spans="1:7">
      <c r="A66" s="115" t="s">
        <v>252</v>
      </c>
      <c r="B66" s="96" t="s">
        <v>253</v>
      </c>
      <c r="C66" s="89" t="s">
        <v>214</v>
      </c>
      <c r="D66" s="89">
        <v>550</v>
      </c>
      <c r="E66" s="93"/>
      <c r="F66" s="100"/>
      <c r="G66" s="116"/>
    </row>
    <row r="67" s="68" customFormat="1" customHeight="1" spans="1:7">
      <c r="A67" s="105">
        <v>3.11</v>
      </c>
      <c r="B67" s="96" t="s">
        <v>254</v>
      </c>
      <c r="C67" s="89" t="s">
        <v>73</v>
      </c>
      <c r="D67" s="89">
        <v>60</v>
      </c>
      <c r="E67" s="93"/>
      <c r="F67" s="100"/>
      <c r="G67" s="116"/>
    </row>
    <row r="68" s="68" customFormat="1" ht="20.1" customHeight="1" spans="1:7">
      <c r="A68" s="105">
        <v>3.12</v>
      </c>
      <c r="B68" s="108" t="s">
        <v>255</v>
      </c>
      <c r="C68" s="89" t="s">
        <v>47</v>
      </c>
      <c r="D68" s="89">
        <v>32</v>
      </c>
      <c r="E68" s="90"/>
      <c r="F68" s="100"/>
      <c r="G68" s="116"/>
    </row>
    <row r="69" s="68" customFormat="1" ht="20.1" customHeight="1" spans="1:7">
      <c r="A69" s="105">
        <v>3.13</v>
      </c>
      <c r="B69" s="108" t="s">
        <v>256</v>
      </c>
      <c r="C69" s="89" t="s">
        <v>73</v>
      </c>
      <c r="D69" s="89">
        <v>60</v>
      </c>
      <c r="E69" s="93"/>
      <c r="F69" s="100"/>
      <c r="G69" s="116"/>
    </row>
    <row r="70" s="65" customFormat="1" ht="18.75" customHeight="1" spans="1:8">
      <c r="A70" s="105">
        <v>3.14</v>
      </c>
      <c r="B70" s="96" t="s">
        <v>52</v>
      </c>
      <c r="C70" s="89" t="s">
        <v>214</v>
      </c>
      <c r="D70" s="89">
        <v>197.6</v>
      </c>
      <c r="E70" s="90"/>
      <c r="F70" s="91"/>
      <c r="G70" s="102"/>
      <c r="H70" s="98"/>
    </row>
    <row r="71" s="68" customFormat="1" ht="20.1" customHeight="1" spans="1:7">
      <c r="A71" s="105">
        <v>3.15</v>
      </c>
      <c r="B71" s="108" t="s">
        <v>257</v>
      </c>
      <c r="C71" s="89" t="s">
        <v>220</v>
      </c>
      <c r="D71" s="89">
        <v>1</v>
      </c>
      <c r="E71" s="93"/>
      <c r="F71" s="100"/>
      <c r="G71" s="116"/>
    </row>
    <row r="72" s="68" customFormat="1" ht="20.1" customHeight="1" spans="1:7">
      <c r="A72" s="105">
        <v>3.16</v>
      </c>
      <c r="B72" s="108" t="s">
        <v>258</v>
      </c>
      <c r="C72" s="89" t="s">
        <v>214</v>
      </c>
      <c r="D72" s="89">
        <v>72</v>
      </c>
      <c r="E72" s="93"/>
      <c r="F72" s="100"/>
      <c r="G72" s="116"/>
    </row>
    <row r="73" s="68" customFormat="1" ht="20.1" customHeight="1" spans="1:7">
      <c r="A73" s="105">
        <v>3.17</v>
      </c>
      <c r="B73" s="108" t="s">
        <v>259</v>
      </c>
      <c r="C73" s="89" t="s">
        <v>224</v>
      </c>
      <c r="D73" s="89">
        <v>8</v>
      </c>
      <c r="E73" s="93"/>
      <c r="F73" s="100"/>
      <c r="G73" s="116"/>
    </row>
    <row r="74" s="68" customFormat="1" ht="20.1" customHeight="1" spans="1:7">
      <c r="A74" s="105">
        <v>3.18</v>
      </c>
      <c r="B74" s="108" t="s">
        <v>260</v>
      </c>
      <c r="C74" s="89" t="s">
        <v>73</v>
      </c>
      <c r="D74" s="89">
        <v>12</v>
      </c>
      <c r="E74" s="93"/>
      <c r="F74" s="100"/>
      <c r="G74" s="116"/>
    </row>
    <row r="75" s="68" customFormat="1" ht="20.1" customHeight="1" spans="1:7">
      <c r="A75" s="105">
        <v>3.19</v>
      </c>
      <c r="B75" s="96" t="s">
        <v>261</v>
      </c>
      <c r="C75" s="89" t="s">
        <v>73</v>
      </c>
      <c r="D75" s="89">
        <v>50</v>
      </c>
      <c r="E75" s="93"/>
      <c r="F75" s="100"/>
      <c r="G75" s="116"/>
    </row>
    <row r="76" s="68" customFormat="1" ht="20.1" customHeight="1" spans="1:7">
      <c r="A76" s="115" t="s">
        <v>262</v>
      </c>
      <c r="B76" s="96" t="s">
        <v>263</v>
      </c>
      <c r="C76" s="89" t="s">
        <v>73</v>
      </c>
      <c r="D76" s="89">
        <v>100</v>
      </c>
      <c r="E76" s="93"/>
      <c r="F76" s="100"/>
      <c r="G76" s="116"/>
    </row>
    <row r="77" s="68" customFormat="1" ht="20.1" customHeight="1" spans="1:7">
      <c r="A77" s="105">
        <v>3.21</v>
      </c>
      <c r="B77" s="96" t="s">
        <v>264</v>
      </c>
      <c r="C77" s="89" t="s">
        <v>47</v>
      </c>
      <c r="D77" s="89">
        <v>6</v>
      </c>
      <c r="E77" s="93"/>
      <c r="F77" s="100"/>
      <c r="G77" s="116"/>
    </row>
    <row r="78" s="68" customFormat="1" ht="20.1" customHeight="1" spans="1:7">
      <c r="A78" s="105">
        <v>3.22</v>
      </c>
      <c r="B78" s="96" t="s">
        <v>265</v>
      </c>
      <c r="C78" s="89" t="s">
        <v>214</v>
      </c>
      <c r="D78" s="89">
        <v>170</v>
      </c>
      <c r="E78" s="93"/>
      <c r="F78" s="100"/>
      <c r="G78" s="116"/>
    </row>
    <row r="79" s="68" customFormat="1" ht="20.1" customHeight="1" spans="1:7">
      <c r="A79" s="105">
        <v>3.23</v>
      </c>
      <c r="B79" s="96" t="s">
        <v>266</v>
      </c>
      <c r="C79" s="89" t="s">
        <v>73</v>
      </c>
      <c r="D79" s="89">
        <v>60</v>
      </c>
      <c r="E79" s="93"/>
      <c r="F79" s="100"/>
      <c r="G79" s="116"/>
    </row>
    <row r="80" s="58" customFormat="1" ht="18" customHeight="1" spans="1:7">
      <c r="A80" s="119"/>
      <c r="B80" s="120"/>
      <c r="C80" s="89"/>
      <c r="D80" s="89"/>
      <c r="E80" s="121"/>
      <c r="F80" s="122"/>
      <c r="G80" s="87"/>
    </row>
    <row r="81" customHeight="1" spans="1:7">
      <c r="A81" s="89" t="s">
        <v>19</v>
      </c>
      <c r="B81" s="109" t="s">
        <v>20</v>
      </c>
      <c r="C81" s="89"/>
      <c r="D81" s="89" t="s">
        <v>267</v>
      </c>
      <c r="E81" s="123"/>
      <c r="F81" s="100">
        <v>0</v>
      </c>
      <c r="G81" s="113"/>
    </row>
    <row r="82" customHeight="1" spans="1:7">
      <c r="A82" s="89">
        <v>1</v>
      </c>
      <c r="B82" s="108" t="s">
        <v>268</v>
      </c>
      <c r="C82" s="89" t="s">
        <v>210</v>
      </c>
      <c r="D82" s="89">
        <v>1</v>
      </c>
      <c r="E82" s="124"/>
      <c r="F82" s="90"/>
      <c r="G82" s="113"/>
    </row>
    <row r="83" customHeight="1" spans="1:7">
      <c r="A83" s="89">
        <v>2</v>
      </c>
      <c r="B83" s="108" t="s">
        <v>269</v>
      </c>
      <c r="C83" s="89" t="s">
        <v>270</v>
      </c>
      <c r="D83" s="89">
        <v>10</v>
      </c>
      <c r="E83" s="124"/>
      <c r="F83" s="90"/>
      <c r="G83" s="113"/>
    </row>
    <row r="84" customHeight="1" spans="1:7">
      <c r="A84" s="89">
        <v>3</v>
      </c>
      <c r="B84" s="108" t="s">
        <v>271</v>
      </c>
      <c r="C84" s="89" t="s">
        <v>224</v>
      </c>
      <c r="D84" s="89">
        <v>20</v>
      </c>
      <c r="E84" s="124"/>
      <c r="F84" s="90"/>
      <c r="G84" s="113"/>
    </row>
    <row r="85" customHeight="1" spans="1:7">
      <c r="A85" s="89">
        <v>4</v>
      </c>
      <c r="B85" s="108" t="s">
        <v>272</v>
      </c>
      <c r="C85" s="89" t="s">
        <v>214</v>
      </c>
      <c r="D85" s="89">
        <v>228.9</v>
      </c>
      <c r="E85" s="124"/>
      <c r="F85" s="90"/>
      <c r="G85" s="113"/>
    </row>
    <row r="86" customHeight="1" spans="1:7">
      <c r="A86" s="89">
        <v>5</v>
      </c>
      <c r="B86" s="108" t="s">
        <v>273</v>
      </c>
      <c r="C86" s="89" t="s">
        <v>73</v>
      </c>
      <c r="D86" s="89">
        <v>59.8</v>
      </c>
      <c r="E86" s="124"/>
      <c r="F86" s="90"/>
      <c r="G86" s="113"/>
    </row>
    <row r="87" customHeight="1" spans="1:7">
      <c r="A87" s="89">
        <v>6</v>
      </c>
      <c r="B87" s="108" t="s">
        <v>274</v>
      </c>
      <c r="C87" s="89" t="s">
        <v>210</v>
      </c>
      <c r="D87" s="89">
        <v>1</v>
      </c>
      <c r="E87" s="124"/>
      <c r="F87" s="90"/>
      <c r="G87" s="113"/>
    </row>
    <row r="88" ht="27" customHeight="1" spans="1:7">
      <c r="A88" s="89">
        <v>7</v>
      </c>
      <c r="B88" s="96" t="s">
        <v>275</v>
      </c>
      <c r="C88" s="89" t="s">
        <v>210</v>
      </c>
      <c r="D88" s="89">
        <v>1</v>
      </c>
      <c r="E88" s="124"/>
      <c r="F88" s="90"/>
      <c r="G88" s="113"/>
    </row>
    <row r="89" customHeight="1" spans="1:7">
      <c r="A89" s="89">
        <v>8</v>
      </c>
      <c r="B89" s="108" t="s">
        <v>276</v>
      </c>
      <c r="C89" s="89" t="s">
        <v>73</v>
      </c>
      <c r="D89" s="89">
        <v>35.9</v>
      </c>
      <c r="E89" s="124"/>
      <c r="F89" s="90"/>
      <c r="G89" s="113"/>
    </row>
    <row r="90" customHeight="1" spans="1:7">
      <c r="A90" s="89">
        <v>9</v>
      </c>
      <c r="B90" s="108" t="s">
        <v>277</v>
      </c>
      <c r="C90" s="89" t="s">
        <v>214</v>
      </c>
      <c r="D90" s="89">
        <v>42.24</v>
      </c>
      <c r="E90" s="124"/>
      <c r="F90" s="90"/>
      <c r="G90" s="113"/>
    </row>
    <row r="91" customHeight="1" spans="1:7">
      <c r="A91" s="89">
        <v>10</v>
      </c>
      <c r="B91" s="108" t="s">
        <v>278</v>
      </c>
      <c r="C91" s="89" t="s">
        <v>214</v>
      </c>
      <c r="D91" s="89">
        <v>13.68</v>
      </c>
      <c r="E91" s="124"/>
      <c r="F91" s="90"/>
      <c r="G91" s="113"/>
    </row>
    <row r="92" customHeight="1" spans="1:7">
      <c r="A92" s="89">
        <v>11</v>
      </c>
      <c r="B92" s="108" t="s">
        <v>279</v>
      </c>
      <c r="C92" s="89" t="s">
        <v>280</v>
      </c>
      <c r="D92" s="89">
        <v>22</v>
      </c>
      <c r="E92" s="124"/>
      <c r="F92" s="90"/>
      <c r="G92" s="113"/>
    </row>
    <row r="93" s="68" customFormat="1" ht="20.1" customHeight="1" spans="1:7">
      <c r="A93" s="89">
        <v>12</v>
      </c>
      <c r="B93" s="108" t="s">
        <v>281</v>
      </c>
      <c r="C93" s="89" t="s">
        <v>280</v>
      </c>
      <c r="D93" s="89">
        <v>1</v>
      </c>
      <c r="E93" s="124"/>
      <c r="F93" s="100"/>
      <c r="G93" s="116"/>
    </row>
    <row r="94" customFormat="1" customHeight="1" spans="1:12">
      <c r="A94" s="89" t="s">
        <v>21</v>
      </c>
      <c r="B94" s="109" t="s">
        <v>22</v>
      </c>
      <c r="C94" s="89"/>
      <c r="D94" s="89"/>
      <c r="E94" s="123"/>
      <c r="F94" s="100">
        <v>0</v>
      </c>
      <c r="G94" s="113"/>
      <c r="H94" s="67"/>
      <c r="I94" s="67"/>
      <c r="J94" s="67"/>
      <c r="K94" s="67"/>
      <c r="L94" s="67"/>
    </row>
    <row r="95" customFormat="1" customHeight="1" spans="1:12">
      <c r="A95" s="89">
        <v>1</v>
      </c>
      <c r="B95" s="108" t="s">
        <v>144</v>
      </c>
      <c r="C95" s="89" t="s">
        <v>217</v>
      </c>
      <c r="D95" s="89">
        <v>1</v>
      </c>
      <c r="E95" s="125"/>
      <c r="F95" s="90"/>
      <c r="G95" s="113"/>
      <c r="H95" s="67"/>
      <c r="I95" s="67"/>
      <c r="J95" s="67"/>
      <c r="K95" s="67"/>
      <c r="L95" s="67"/>
    </row>
    <row r="96" customFormat="1" ht="20.1" customHeight="1" spans="1:12">
      <c r="A96" s="89">
        <v>2</v>
      </c>
      <c r="B96" s="108" t="s">
        <v>282</v>
      </c>
      <c r="C96" s="89" t="s">
        <v>214</v>
      </c>
      <c r="D96" s="89">
        <v>512</v>
      </c>
      <c r="E96" s="125"/>
      <c r="F96" s="90"/>
      <c r="G96" s="113"/>
      <c r="H96" s="67"/>
      <c r="I96" s="67"/>
      <c r="J96" s="67"/>
      <c r="K96" s="67"/>
      <c r="L96" s="67"/>
    </row>
    <row r="97" customFormat="1" customHeight="1" spans="1:12">
      <c r="A97" s="89">
        <v>3</v>
      </c>
      <c r="B97" s="108" t="s">
        <v>145</v>
      </c>
      <c r="C97" s="89" t="s">
        <v>214</v>
      </c>
      <c r="D97" s="89">
        <v>115.8</v>
      </c>
      <c r="E97" s="125"/>
      <c r="F97" s="90"/>
      <c r="G97" s="113"/>
      <c r="H97" s="67"/>
      <c r="I97" s="67"/>
      <c r="J97" s="67"/>
      <c r="K97" s="67"/>
      <c r="L97" s="67"/>
    </row>
    <row r="98" s="68" customFormat="1" ht="20.1" customHeight="1" spans="1:7">
      <c r="A98" s="89">
        <v>4</v>
      </c>
      <c r="B98" s="108" t="s">
        <v>283</v>
      </c>
      <c r="C98" s="89" t="s">
        <v>214</v>
      </c>
      <c r="D98" s="89">
        <v>226</v>
      </c>
      <c r="E98" s="125"/>
      <c r="F98" s="90"/>
      <c r="G98" s="116"/>
    </row>
    <row r="99" customFormat="1" customHeight="1" spans="1:12">
      <c r="A99" s="89">
        <v>5</v>
      </c>
      <c r="B99" s="108" t="s">
        <v>284</v>
      </c>
      <c r="C99" s="89" t="s">
        <v>210</v>
      </c>
      <c r="D99" s="89">
        <v>1</v>
      </c>
      <c r="E99" s="125"/>
      <c r="F99" s="90"/>
      <c r="G99" s="113"/>
      <c r="H99" s="67"/>
      <c r="I99" s="67"/>
      <c r="J99" s="67"/>
      <c r="K99" s="67"/>
      <c r="L99" s="67"/>
    </row>
    <row r="100" customFormat="1" customHeight="1" spans="1:12">
      <c r="A100" s="89">
        <v>6</v>
      </c>
      <c r="B100" s="108" t="s">
        <v>146</v>
      </c>
      <c r="C100" s="89" t="s">
        <v>214</v>
      </c>
      <c r="D100" s="89">
        <v>206</v>
      </c>
      <c r="E100" s="125"/>
      <c r="F100" s="90"/>
      <c r="G100" s="113"/>
      <c r="H100" s="67"/>
      <c r="I100" s="67"/>
      <c r="J100" s="67"/>
      <c r="K100" s="67"/>
      <c r="L100" s="67"/>
    </row>
    <row r="101" customFormat="1" customHeight="1" spans="1:12">
      <c r="A101" s="89">
        <v>7</v>
      </c>
      <c r="B101" s="108" t="s">
        <v>285</v>
      </c>
      <c r="C101" s="89" t="s">
        <v>214</v>
      </c>
      <c r="D101" s="89">
        <v>169</v>
      </c>
      <c r="E101" s="125"/>
      <c r="F101" s="90"/>
      <c r="G101" s="113"/>
      <c r="H101" s="67"/>
      <c r="I101" s="67"/>
      <c r="J101" s="67"/>
      <c r="K101" s="67"/>
      <c r="L101" s="67"/>
    </row>
    <row r="102" customFormat="1" customHeight="1" spans="1:12">
      <c r="A102" s="89">
        <v>8</v>
      </c>
      <c r="B102" s="108" t="s">
        <v>286</v>
      </c>
      <c r="C102" s="89" t="s">
        <v>47</v>
      </c>
      <c r="D102" s="89">
        <v>13</v>
      </c>
      <c r="E102" s="125"/>
      <c r="F102" s="90"/>
      <c r="G102" s="113"/>
      <c r="H102" s="67"/>
      <c r="I102" s="67"/>
      <c r="J102" s="67"/>
      <c r="K102" s="67"/>
      <c r="L102" s="67"/>
    </row>
    <row r="103" customFormat="1" customHeight="1" spans="1:12">
      <c r="A103" s="89">
        <v>9</v>
      </c>
      <c r="B103" s="108" t="s">
        <v>287</v>
      </c>
      <c r="C103" s="89" t="s">
        <v>214</v>
      </c>
      <c r="D103" s="89">
        <v>106</v>
      </c>
      <c r="E103" s="125"/>
      <c r="F103" s="90"/>
      <c r="G103" s="113"/>
      <c r="H103" s="67"/>
      <c r="I103" s="67"/>
      <c r="J103" s="67"/>
      <c r="K103" s="67"/>
      <c r="L103" s="67"/>
    </row>
    <row r="104" customFormat="1" customHeight="1" spans="1:12">
      <c r="A104" s="89">
        <v>10</v>
      </c>
      <c r="B104" s="108" t="s">
        <v>288</v>
      </c>
      <c r="C104" s="89" t="s">
        <v>214</v>
      </c>
      <c r="D104" s="89">
        <v>5.04</v>
      </c>
      <c r="E104" s="125"/>
      <c r="F104" s="90"/>
      <c r="G104" s="113"/>
      <c r="H104" s="67"/>
      <c r="I104" s="67"/>
      <c r="J104" s="67"/>
      <c r="K104" s="67"/>
      <c r="L104" s="67"/>
    </row>
    <row r="105" customFormat="1" customHeight="1" spans="1:12">
      <c r="A105" s="89">
        <v>11</v>
      </c>
      <c r="B105" s="108" t="s">
        <v>289</v>
      </c>
      <c r="C105" s="89" t="s">
        <v>214</v>
      </c>
      <c r="D105" s="89">
        <v>18</v>
      </c>
      <c r="E105" s="125"/>
      <c r="F105" s="90"/>
      <c r="G105" s="113"/>
      <c r="H105" s="67"/>
      <c r="I105" s="67"/>
      <c r="J105" s="67"/>
      <c r="K105" s="67"/>
      <c r="L105" s="67"/>
    </row>
    <row r="106" customFormat="1" customHeight="1" spans="1:12">
      <c r="A106" s="89">
        <v>12</v>
      </c>
      <c r="B106" s="108" t="s">
        <v>290</v>
      </c>
      <c r="C106" s="89" t="s">
        <v>214</v>
      </c>
      <c r="D106" s="89">
        <v>158.905</v>
      </c>
      <c r="E106" s="125"/>
      <c r="F106" s="90"/>
      <c r="G106" s="113"/>
      <c r="H106" s="67"/>
      <c r="I106" s="67"/>
      <c r="J106" s="67"/>
      <c r="K106" s="67"/>
      <c r="L106" s="67"/>
    </row>
    <row r="107" customFormat="1" ht="20.1" customHeight="1" spans="1:12">
      <c r="A107" s="89">
        <v>13</v>
      </c>
      <c r="B107" s="108" t="s">
        <v>156</v>
      </c>
      <c r="C107" s="89" t="s">
        <v>210</v>
      </c>
      <c r="D107" s="89">
        <v>1</v>
      </c>
      <c r="E107" s="125"/>
      <c r="F107" s="90"/>
      <c r="G107" s="113"/>
      <c r="H107" s="67"/>
      <c r="I107" s="67"/>
      <c r="J107" s="67"/>
      <c r="K107" s="67"/>
      <c r="L107" s="67"/>
    </row>
    <row r="108" customFormat="1" ht="20.1" customHeight="1" spans="1:12">
      <c r="A108" s="89">
        <v>14</v>
      </c>
      <c r="B108" s="108" t="s">
        <v>157</v>
      </c>
      <c r="C108" s="89" t="s">
        <v>214</v>
      </c>
      <c r="D108" s="89">
        <v>104.3</v>
      </c>
      <c r="E108" s="125"/>
      <c r="F108" s="90"/>
      <c r="G108" s="113"/>
      <c r="H108" s="67"/>
      <c r="I108" s="67"/>
      <c r="J108" s="67"/>
      <c r="K108" s="67"/>
      <c r="L108" s="67"/>
    </row>
    <row r="109" customFormat="1" ht="20.1" customHeight="1" spans="1:12">
      <c r="A109" s="89">
        <v>15</v>
      </c>
      <c r="B109" s="108" t="s">
        <v>291</v>
      </c>
      <c r="C109" s="89" t="s">
        <v>214</v>
      </c>
      <c r="D109" s="89">
        <v>1944</v>
      </c>
      <c r="E109" s="125"/>
      <c r="F109" s="90"/>
      <c r="G109" s="113"/>
      <c r="H109" s="67"/>
      <c r="I109" s="67"/>
      <c r="J109" s="67"/>
      <c r="K109" s="67"/>
      <c r="L109" s="67"/>
    </row>
    <row r="110" customFormat="1" ht="20.1" customHeight="1" spans="1:12">
      <c r="A110" s="89">
        <v>16</v>
      </c>
      <c r="B110" s="108" t="s">
        <v>292</v>
      </c>
      <c r="C110" s="89" t="s">
        <v>47</v>
      </c>
      <c r="D110" s="89">
        <v>3</v>
      </c>
      <c r="E110" s="125"/>
      <c r="F110" s="90"/>
      <c r="G110" s="113"/>
      <c r="H110" s="67"/>
      <c r="I110" s="67"/>
      <c r="J110" s="67"/>
      <c r="K110" s="67"/>
      <c r="L110" s="67"/>
    </row>
    <row r="111" customFormat="1" ht="20.1" customHeight="1" spans="1:12">
      <c r="A111" s="89">
        <v>17</v>
      </c>
      <c r="B111" s="108" t="s">
        <v>293</v>
      </c>
      <c r="C111" s="89" t="s">
        <v>214</v>
      </c>
      <c r="D111" s="89">
        <v>31</v>
      </c>
      <c r="E111" s="125"/>
      <c r="F111" s="90"/>
      <c r="G111" s="113"/>
      <c r="H111" s="67"/>
      <c r="I111" s="67"/>
      <c r="J111" s="67"/>
      <c r="K111" s="67"/>
      <c r="L111" s="67"/>
    </row>
    <row r="112" customFormat="1" ht="20.1" customHeight="1" spans="1:12">
      <c r="A112" s="89">
        <v>18</v>
      </c>
      <c r="B112" s="108" t="s">
        <v>162</v>
      </c>
      <c r="C112" s="89" t="s">
        <v>217</v>
      </c>
      <c r="D112" s="89">
        <v>1</v>
      </c>
      <c r="E112" s="125"/>
      <c r="F112" s="90"/>
      <c r="G112" s="113"/>
      <c r="H112" s="67"/>
      <c r="I112" s="67"/>
      <c r="J112" s="67"/>
      <c r="K112" s="67"/>
      <c r="L112" s="67"/>
    </row>
    <row r="113" ht="20.1" customHeight="1" spans="1:7">
      <c r="A113" s="89">
        <v>19</v>
      </c>
      <c r="B113" s="108" t="s">
        <v>294</v>
      </c>
      <c r="C113" s="89" t="s">
        <v>210</v>
      </c>
      <c r="D113" s="89">
        <v>1</v>
      </c>
      <c r="E113" s="125"/>
      <c r="F113" s="90"/>
      <c r="G113" s="113"/>
    </row>
    <row r="114" ht="20.1" customHeight="1" spans="1:7">
      <c r="A114" s="89">
        <v>20</v>
      </c>
      <c r="B114" s="108" t="s">
        <v>295</v>
      </c>
      <c r="C114" s="89" t="s">
        <v>224</v>
      </c>
      <c r="D114" s="89">
        <v>50</v>
      </c>
      <c r="E114" s="125"/>
      <c r="F114" s="90"/>
      <c r="G114" s="113"/>
    </row>
    <row r="115" ht="20.1" customHeight="1" spans="1:7">
      <c r="A115" s="89">
        <v>21</v>
      </c>
      <c r="B115" s="108" t="s">
        <v>166</v>
      </c>
      <c r="C115" s="89" t="s">
        <v>210</v>
      </c>
      <c r="D115" s="89">
        <v>1</v>
      </c>
      <c r="E115" s="125"/>
      <c r="F115" s="90"/>
      <c r="G115" s="113"/>
    </row>
    <row r="116" s="68" customFormat="1" ht="20.1" customHeight="1" spans="1:7">
      <c r="A116" s="89">
        <v>23</v>
      </c>
      <c r="B116" s="108" t="s">
        <v>296</v>
      </c>
      <c r="C116" s="89" t="s">
        <v>297</v>
      </c>
      <c r="D116" s="89">
        <v>1</v>
      </c>
      <c r="E116" s="125"/>
      <c r="F116" s="90"/>
      <c r="G116" s="116"/>
    </row>
    <row r="117" ht="20.1" customHeight="1" spans="1:7">
      <c r="A117" s="89">
        <v>24</v>
      </c>
      <c r="B117" s="108" t="s">
        <v>298</v>
      </c>
      <c r="C117" s="89" t="s">
        <v>214</v>
      </c>
      <c r="D117" s="89">
        <v>9</v>
      </c>
      <c r="E117" s="125"/>
      <c r="F117" s="90"/>
      <c r="G117" s="113"/>
    </row>
    <row r="118" customHeight="1" spans="1:7">
      <c r="A118" s="89">
        <v>25</v>
      </c>
      <c r="B118" s="108" t="s">
        <v>175</v>
      </c>
      <c r="C118" s="89" t="s">
        <v>210</v>
      </c>
      <c r="D118" s="89">
        <v>1</v>
      </c>
      <c r="E118" s="125"/>
      <c r="F118" s="90"/>
      <c r="G118" s="113"/>
    </row>
    <row r="119" customHeight="1" spans="1:7">
      <c r="A119" s="81" t="s">
        <v>23</v>
      </c>
      <c r="B119" s="82" t="s">
        <v>24</v>
      </c>
      <c r="C119" s="89"/>
      <c r="D119" s="89"/>
      <c r="E119" s="126"/>
      <c r="F119" s="127">
        <v>0</v>
      </c>
      <c r="G119" s="113"/>
    </row>
    <row r="120" ht="21" customHeight="1" spans="1:7">
      <c r="A120" s="81">
        <v>1</v>
      </c>
      <c r="B120" s="82" t="s">
        <v>299</v>
      </c>
      <c r="C120" s="89"/>
      <c r="D120" s="89"/>
      <c r="E120" s="126"/>
      <c r="F120" s="110"/>
      <c r="G120" s="113"/>
    </row>
    <row r="121" customHeight="1" spans="1:7">
      <c r="A121" s="89">
        <v>1.1</v>
      </c>
      <c r="B121" s="108" t="s">
        <v>186</v>
      </c>
      <c r="C121" s="89" t="s">
        <v>210</v>
      </c>
      <c r="D121" s="89">
        <v>1</v>
      </c>
      <c r="E121" s="128"/>
      <c r="F121" s="90"/>
      <c r="G121" s="113"/>
    </row>
    <row r="122" customHeight="1" spans="1:7">
      <c r="A122" s="89">
        <v>1.2</v>
      </c>
      <c r="B122" s="108" t="s">
        <v>187</v>
      </c>
      <c r="C122" s="89" t="s">
        <v>210</v>
      </c>
      <c r="D122" s="89">
        <v>1</v>
      </c>
      <c r="E122" s="128"/>
      <c r="F122" s="90"/>
      <c r="G122" s="113"/>
    </row>
    <row r="123" customHeight="1" spans="1:7">
      <c r="A123" s="89">
        <v>1.3</v>
      </c>
      <c r="B123" s="108" t="s">
        <v>188</v>
      </c>
      <c r="C123" s="89" t="s">
        <v>210</v>
      </c>
      <c r="D123" s="89">
        <v>1</v>
      </c>
      <c r="E123" s="128"/>
      <c r="F123" s="90"/>
      <c r="G123" s="113"/>
    </row>
    <row r="124" customHeight="1" spans="1:7">
      <c r="A124" s="89">
        <v>1.4</v>
      </c>
      <c r="B124" s="108" t="s">
        <v>189</v>
      </c>
      <c r="C124" s="89" t="s">
        <v>210</v>
      </c>
      <c r="D124" s="89">
        <v>1</v>
      </c>
      <c r="E124" s="128"/>
      <c r="F124" s="90"/>
      <c r="G124" s="113"/>
    </row>
    <row r="125" customHeight="1" spans="1:7">
      <c r="A125" s="89">
        <v>1.5</v>
      </c>
      <c r="B125" s="108" t="s">
        <v>190</v>
      </c>
      <c r="C125" s="89" t="s">
        <v>210</v>
      </c>
      <c r="D125" s="89">
        <v>1</v>
      </c>
      <c r="E125" s="128"/>
      <c r="F125" s="90"/>
      <c r="G125" s="113"/>
    </row>
  </sheetData>
  <mergeCells count="2">
    <mergeCell ref="A1:F1"/>
    <mergeCell ref="A2:C2"/>
  </mergeCells>
  <printOptions horizontalCentered="1"/>
  <pageMargins left="0.786805555555556" right="0.590277777777778" top="0.984027777777778" bottom="0.786805555555556" header="0.511805555555556" footer="0.511805555555556"/>
  <pageSetup paperSize="9" firstPageNumber="2" orientation="portrait" useFirstPageNumber="1" horizontalDpi="1200" verticalDpi="1200"/>
  <headerFooter alignWithMargins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</sheetPr>
  <dimension ref="A1:G48"/>
  <sheetViews>
    <sheetView workbookViewId="0">
      <selection activeCell="F15" sqref="F15"/>
    </sheetView>
  </sheetViews>
  <sheetFormatPr defaultColWidth="9" defaultRowHeight="27" customHeight="1" outlineLevelCol="6"/>
  <cols>
    <col min="1" max="1" width="10.625" style="7" customWidth="1"/>
    <col min="2" max="2" width="23" style="8" customWidth="1"/>
    <col min="3" max="3" width="7.75" style="7" customWidth="1"/>
    <col min="4" max="4" width="9.5" style="9" customWidth="1"/>
    <col min="5" max="5" width="10.75" style="10" customWidth="1"/>
    <col min="6" max="6" width="12.625" style="11" customWidth="1"/>
    <col min="7" max="7" width="9.5" style="7" customWidth="1"/>
    <col min="8" max="8" width="10.125" style="7" customWidth="1"/>
    <col min="9" max="16384" width="9" style="7"/>
  </cols>
  <sheetData>
    <row r="1" s="1" customFormat="1" ht="39.75" customHeight="1" spans="1:7">
      <c r="A1" s="12" t="s">
        <v>300</v>
      </c>
      <c r="B1" s="12"/>
      <c r="C1" s="12"/>
      <c r="D1" s="12"/>
      <c r="E1" s="12"/>
      <c r="F1" s="12"/>
      <c r="G1" s="13"/>
    </row>
    <row r="2" s="2" customFormat="1" ht="24.95" customHeight="1" spans="1:7">
      <c r="A2" s="14" t="str">
        <f>'建筑工程 '!A2</f>
        <v>工程名称：岩湾水电站绿色小水电建设工程</v>
      </c>
      <c r="B2" s="15"/>
      <c r="C2" s="15"/>
      <c r="D2" s="15"/>
      <c r="E2" s="15"/>
      <c r="F2" s="15"/>
      <c r="G2" s="16"/>
    </row>
    <row r="3" s="3" customFormat="1" ht="24.95" customHeight="1" spans="1:7">
      <c r="A3" s="17" t="s">
        <v>301</v>
      </c>
      <c r="B3" s="17" t="s">
        <v>302</v>
      </c>
      <c r="C3" s="17" t="s">
        <v>303</v>
      </c>
      <c r="D3" s="18" t="s">
        <v>304</v>
      </c>
      <c r="E3" s="17" t="s">
        <v>305</v>
      </c>
      <c r="F3" s="19" t="s">
        <v>306</v>
      </c>
      <c r="G3" s="19" t="s">
        <v>10</v>
      </c>
    </row>
    <row r="4" s="4" customFormat="1" ht="24.95" customHeight="1" spans="1:7">
      <c r="A4" s="20" t="s">
        <v>307</v>
      </c>
      <c r="B4" s="21" t="s">
        <v>308</v>
      </c>
      <c r="C4" s="22"/>
      <c r="D4" s="18"/>
      <c r="E4" s="17"/>
      <c r="F4" s="23"/>
      <c r="G4" s="24"/>
    </row>
    <row r="5" s="5" customFormat="1" ht="24.95" customHeight="1" spans="1:7">
      <c r="A5" s="25" t="s">
        <v>309</v>
      </c>
      <c r="B5" s="26" t="s">
        <v>310</v>
      </c>
      <c r="C5" s="27"/>
      <c r="D5" s="28"/>
      <c r="E5" s="29"/>
      <c r="F5" s="30"/>
      <c r="G5" s="31"/>
    </row>
    <row r="6" s="3" customFormat="1" ht="24.95" customHeight="1" spans="1:7">
      <c r="A6" s="32"/>
      <c r="B6" s="33" t="s">
        <v>311</v>
      </c>
      <c r="C6" s="17" t="s">
        <v>312</v>
      </c>
      <c r="D6" s="18">
        <v>1</v>
      </c>
      <c r="E6" s="34"/>
      <c r="F6" s="19"/>
      <c r="G6" s="35"/>
    </row>
    <row r="7" s="5" customFormat="1" ht="24.95" customHeight="1" spans="1:7">
      <c r="A7" s="33"/>
      <c r="B7" s="36" t="s">
        <v>313</v>
      </c>
      <c r="C7" s="22" t="s">
        <v>314</v>
      </c>
      <c r="D7" s="34">
        <v>280</v>
      </c>
      <c r="E7" s="37"/>
      <c r="F7" s="19"/>
      <c r="G7" s="31"/>
    </row>
    <row r="8" s="5" customFormat="1" ht="24.95" customHeight="1" spans="1:7">
      <c r="A8" s="33"/>
      <c r="B8" s="36" t="s">
        <v>315</v>
      </c>
      <c r="C8" s="22" t="s">
        <v>314</v>
      </c>
      <c r="D8" s="34">
        <f>D7</f>
        <v>280</v>
      </c>
      <c r="E8" s="37"/>
      <c r="F8" s="19"/>
      <c r="G8" s="31"/>
    </row>
    <row r="9" s="3" customFormat="1" ht="24.95" customHeight="1" spans="1:7">
      <c r="A9" s="25" t="s">
        <v>316</v>
      </c>
      <c r="B9" s="38" t="s">
        <v>317</v>
      </c>
      <c r="C9" s="39" t="s">
        <v>318</v>
      </c>
      <c r="D9" s="40"/>
      <c r="E9" s="23"/>
      <c r="F9" s="30"/>
      <c r="G9" s="35"/>
    </row>
    <row r="10" s="3" customFormat="1" ht="24.95" customHeight="1" spans="1:7">
      <c r="A10" s="32"/>
      <c r="B10" s="33" t="s">
        <v>319</v>
      </c>
      <c r="C10" s="17" t="s">
        <v>89</v>
      </c>
      <c r="D10" s="18">
        <v>0</v>
      </c>
      <c r="E10" s="34"/>
      <c r="F10" s="41"/>
      <c r="G10" s="35"/>
    </row>
    <row r="11" s="3" customFormat="1" ht="24.95" customHeight="1" spans="1:7">
      <c r="A11" s="27" t="s">
        <v>320</v>
      </c>
      <c r="B11" s="42" t="s">
        <v>321</v>
      </c>
      <c r="C11" s="39" t="s">
        <v>318</v>
      </c>
      <c r="D11" s="43"/>
      <c r="E11" s="44"/>
      <c r="F11" s="30"/>
      <c r="G11" s="35"/>
    </row>
    <row r="12" s="3" customFormat="1" ht="24.95" customHeight="1" spans="1:7">
      <c r="A12" s="32"/>
      <c r="B12" s="45" t="s">
        <v>322</v>
      </c>
      <c r="C12" s="22" t="s">
        <v>214</v>
      </c>
      <c r="D12" s="34">
        <v>100</v>
      </c>
      <c r="E12" s="34"/>
      <c r="F12" s="19"/>
      <c r="G12" s="35"/>
    </row>
    <row r="13" s="3" customFormat="1" ht="24.95" customHeight="1" spans="1:7">
      <c r="A13" s="32"/>
      <c r="B13" s="45" t="s">
        <v>323</v>
      </c>
      <c r="C13" s="22" t="s">
        <v>210</v>
      </c>
      <c r="D13" s="22">
        <v>1</v>
      </c>
      <c r="E13" s="46"/>
      <c r="F13" s="19"/>
      <c r="G13" s="35"/>
    </row>
    <row r="14" s="3" customFormat="1" ht="24.95" customHeight="1" spans="1:7">
      <c r="A14" s="27" t="s">
        <v>324</v>
      </c>
      <c r="B14" s="26" t="s">
        <v>325</v>
      </c>
      <c r="C14" s="39" t="s">
        <v>318</v>
      </c>
      <c r="D14" s="28"/>
      <c r="E14" s="29"/>
      <c r="F14" s="30"/>
      <c r="G14" s="35"/>
    </row>
    <row r="15" s="3" customFormat="1" ht="24.95" customHeight="1" spans="1:7">
      <c r="A15" s="32"/>
      <c r="B15" s="45" t="s">
        <v>326</v>
      </c>
      <c r="C15" s="22" t="s">
        <v>210</v>
      </c>
      <c r="D15" s="34">
        <v>1</v>
      </c>
      <c r="E15" s="34"/>
      <c r="F15" s="19"/>
      <c r="G15" s="35"/>
    </row>
    <row r="16" s="3" customFormat="1" ht="24.95" customHeight="1" spans="1:7">
      <c r="A16" s="27" t="s">
        <v>327</v>
      </c>
      <c r="B16" s="26" t="s">
        <v>328</v>
      </c>
      <c r="C16" s="47" t="s">
        <v>57</v>
      </c>
      <c r="D16" s="34">
        <v>1</v>
      </c>
      <c r="E16" s="48"/>
      <c r="F16" s="30"/>
      <c r="G16" s="35"/>
    </row>
    <row r="17" s="3" customFormat="1" ht="24.95" customHeight="1" spans="1:7">
      <c r="A17" s="27" t="s">
        <v>329</v>
      </c>
      <c r="B17" s="49" t="s">
        <v>330</v>
      </c>
      <c r="C17" s="47" t="s">
        <v>57</v>
      </c>
      <c r="D17" s="34">
        <v>1</v>
      </c>
      <c r="E17" s="48"/>
      <c r="F17" s="30"/>
      <c r="G17" s="35"/>
    </row>
    <row r="18" s="6" customFormat="1" ht="24.95" customHeight="1" spans="1:7">
      <c r="A18" s="50"/>
      <c r="B18" s="51"/>
      <c r="C18" s="50"/>
      <c r="D18" s="52"/>
      <c r="E18" s="32"/>
      <c r="F18" s="53"/>
      <c r="G18" s="54"/>
    </row>
    <row r="19" s="6" customFormat="1" customHeight="1" spans="2:6">
      <c r="B19" s="55"/>
      <c r="D19" s="9"/>
      <c r="E19" s="56"/>
      <c r="F19" s="11"/>
    </row>
    <row r="20" s="6" customFormat="1" customHeight="1" spans="2:6">
      <c r="B20" s="55"/>
      <c r="D20" s="9"/>
      <c r="E20" s="56"/>
      <c r="F20" s="11"/>
    </row>
    <row r="21" s="6" customFormat="1" customHeight="1" spans="2:6">
      <c r="B21" s="55"/>
      <c r="D21" s="9"/>
      <c r="E21" s="56"/>
      <c r="F21" s="11"/>
    </row>
    <row r="22" s="6" customFormat="1" customHeight="1" spans="2:6">
      <c r="B22" s="55"/>
      <c r="D22" s="9"/>
      <c r="E22" s="56"/>
      <c r="F22" s="11"/>
    </row>
    <row r="23" s="6" customFormat="1" customHeight="1" spans="2:6">
      <c r="B23" s="55"/>
      <c r="D23" s="9"/>
      <c r="E23" s="56"/>
      <c r="F23" s="11"/>
    </row>
    <row r="24" s="6" customFormat="1" customHeight="1" spans="2:6">
      <c r="B24" s="55"/>
      <c r="D24" s="9"/>
      <c r="E24" s="56"/>
      <c r="F24" s="11"/>
    </row>
    <row r="25" s="6" customFormat="1" customHeight="1" spans="2:6">
      <c r="B25" s="55"/>
      <c r="D25" s="9"/>
      <c r="E25" s="56"/>
      <c r="F25" s="11"/>
    </row>
    <row r="26" s="6" customFormat="1" customHeight="1" spans="2:6">
      <c r="B26" s="55"/>
      <c r="D26" s="9"/>
      <c r="E26" s="56"/>
      <c r="F26" s="11"/>
    </row>
    <row r="27" s="6" customFormat="1" customHeight="1" spans="2:6">
      <c r="B27" s="55"/>
      <c r="D27" s="9"/>
      <c r="E27" s="56"/>
      <c r="F27" s="11"/>
    </row>
    <row r="28" s="6" customFormat="1" customHeight="1" spans="2:6">
      <c r="B28" s="55"/>
      <c r="D28" s="9"/>
      <c r="E28" s="56"/>
      <c r="F28" s="11"/>
    </row>
    <row r="29" s="6" customFormat="1" customHeight="1" spans="2:6">
      <c r="B29" s="55"/>
      <c r="D29" s="9"/>
      <c r="E29" s="56"/>
      <c r="F29" s="11"/>
    </row>
    <row r="30" s="6" customFormat="1" customHeight="1" spans="2:6">
      <c r="B30" s="55"/>
      <c r="D30" s="9"/>
      <c r="E30" s="56"/>
      <c r="F30" s="11"/>
    </row>
    <row r="31" s="6" customFormat="1" customHeight="1" spans="2:6">
      <c r="B31" s="55"/>
      <c r="D31" s="9"/>
      <c r="E31" s="56"/>
      <c r="F31" s="11"/>
    </row>
    <row r="32" s="6" customFormat="1" customHeight="1" spans="2:6">
      <c r="B32" s="55"/>
      <c r="D32" s="9"/>
      <c r="E32" s="56"/>
      <c r="F32" s="11"/>
    </row>
    <row r="33" s="6" customFormat="1" customHeight="1" spans="2:6">
      <c r="B33" s="55"/>
      <c r="D33" s="9"/>
      <c r="E33" s="56"/>
      <c r="F33" s="11"/>
    </row>
    <row r="34" s="6" customFormat="1" customHeight="1" spans="2:6">
      <c r="B34" s="55"/>
      <c r="D34" s="9"/>
      <c r="E34" s="56"/>
      <c r="F34" s="11"/>
    </row>
    <row r="35" s="6" customFormat="1" customHeight="1" spans="2:6">
      <c r="B35" s="55"/>
      <c r="D35" s="9"/>
      <c r="E35" s="56"/>
      <c r="F35" s="11"/>
    </row>
    <row r="36" customHeight="1" spans="1:1">
      <c r="A36" s="6"/>
    </row>
    <row r="37" customHeight="1" spans="1:1">
      <c r="A37" s="6"/>
    </row>
    <row r="38" customHeight="1" spans="1:1">
      <c r="A38" s="6"/>
    </row>
    <row r="39" customHeight="1" spans="1:1">
      <c r="A39" s="6"/>
    </row>
    <row r="40" customHeight="1" spans="1:1">
      <c r="A40" s="6"/>
    </row>
    <row r="41" customHeight="1" spans="1:1">
      <c r="A41" s="6"/>
    </row>
    <row r="42" customHeight="1" spans="1:1">
      <c r="A42" s="6"/>
    </row>
    <row r="43" customHeight="1" spans="1:1">
      <c r="A43" s="6"/>
    </row>
    <row r="44" customHeight="1" spans="1:1">
      <c r="A44" s="6"/>
    </row>
    <row r="45" customHeight="1" spans="1:1">
      <c r="A45" s="6"/>
    </row>
    <row r="46" customHeight="1" spans="1:1">
      <c r="A46" s="6"/>
    </row>
    <row r="47" customHeight="1" spans="1:1">
      <c r="A47" s="6"/>
    </row>
    <row r="48" customHeight="1" spans="1:1">
      <c r="A48" s="6"/>
    </row>
  </sheetData>
  <mergeCells count="1">
    <mergeCell ref="A1:F1"/>
  </mergeCells>
  <printOptions horizontalCentered="1"/>
  <pageMargins left="0.78740157480315" right="0.590551181102362" top="0.984251968503937" bottom="0.78740157480315" header="0.511811023622047" footer="0.511811023622047"/>
  <pageSetup paperSize="9" orientation="portrait" horizontalDpi="1200" verticalDpi="1200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总概算</vt:lpstr>
      <vt:lpstr>工程量清单</vt:lpstr>
      <vt:lpstr>建筑工程 </vt:lpstr>
      <vt:lpstr>临时工程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HEZX-YANG</dc:creator>
  <cp:lastModifiedBy>水滴</cp:lastModifiedBy>
  <dcterms:created xsi:type="dcterms:W3CDTF">1996-12-17T01:32:00Z</dcterms:created>
  <cp:lastPrinted>2017-10-30T03:11:00Z</cp:lastPrinted>
  <dcterms:modified xsi:type="dcterms:W3CDTF">2024-04-29T07:26:29Z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8E5182C11EEF4A84A5E8D671353961CE_13</vt:lpwstr>
  </property>
  <property fmtid="{D5CDD505-2E9C-101B-9397-08002B2CF9AE}" pid="3" name="KSOProductBuildVer">
    <vt:lpwstr>2052-11.8.2.9022</vt:lpwstr>
  </property>
</Properties>
</file>